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DAB4A31-B5F5-4D61-AD8C-7F8823C5D4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0" l="1"/>
  <c r="D11" i="20"/>
  <c r="F10" i="20"/>
  <c r="F11" i="20" s="1"/>
  <c r="E10" i="20"/>
  <c r="D10" i="20"/>
  <c r="L21" i="16" l="1"/>
  <c r="M21" i="16"/>
  <c r="N21" i="16"/>
  <c r="L48" i="16"/>
  <c r="M48" i="16"/>
  <c r="N48" i="16"/>
  <c r="L55" i="16"/>
  <c r="M55" i="16"/>
  <c r="N55" i="16"/>
  <c r="N58" i="16"/>
  <c r="M58" i="16"/>
  <c r="L58" i="16"/>
  <c r="L39" i="16"/>
  <c r="M39" i="16"/>
  <c r="N39" i="16"/>
  <c r="L43" i="16"/>
  <c r="M43" i="16"/>
  <c r="N43" i="16"/>
  <c r="L32" i="16"/>
  <c r="M32" i="16"/>
  <c r="N32" i="16"/>
  <c r="L71" i="16"/>
  <c r="M71" i="16"/>
  <c r="N71" i="16"/>
  <c r="I10" i="15" l="1"/>
  <c r="I11" i="15" s="1"/>
  <c r="H10" i="15"/>
  <c r="H11" i="15" s="1"/>
  <c r="G10" i="15"/>
  <c r="G11" i="15" s="1"/>
  <c r="L28" i="16" l="1"/>
  <c r="M28" i="16"/>
  <c r="N28" i="16"/>
  <c r="L64" i="16"/>
  <c r="M64" i="16"/>
  <c r="N64" i="16"/>
  <c r="L79" i="16"/>
  <c r="M79" i="16"/>
  <c r="N79" i="16"/>
  <c r="L76" i="16" l="1"/>
  <c r="M76" i="16"/>
  <c r="N76" i="16"/>
  <c r="N61" i="16"/>
  <c r="N65" i="16" s="1"/>
  <c r="M61" i="16"/>
  <c r="M65" i="16" s="1"/>
  <c r="L61" i="16"/>
  <c r="L65" i="16" s="1"/>
  <c r="L25" i="16"/>
  <c r="M25" i="16"/>
  <c r="N25" i="16"/>
  <c r="L82" i="16" l="1"/>
  <c r="L83" i="16" s="1"/>
  <c r="M82" i="16"/>
  <c r="M83" i="16" s="1"/>
  <c r="N82" i="16"/>
  <c r="N83" i="16" s="1"/>
  <c r="N49" i="16" l="1"/>
  <c r="N84" i="16" s="1"/>
  <c r="I5" i="12" s="1"/>
  <c r="M49" i="16"/>
  <c r="M84" i="16" s="1"/>
  <c r="D5" i="12" s="1"/>
  <c r="L49" i="16"/>
  <c r="E9" i="12" l="1"/>
  <c r="L84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<sst xmlns="http://schemas.openxmlformats.org/spreadsheetml/2006/main" count="481" uniqueCount="305">
  <si>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</si>
  <si>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</si>
  <si>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</si>
  <si>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</si>
  <si>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</si>
  <si>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</si>
  <si>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</si>
  <si>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</si>
  <si>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</si>
  <si>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</si>
  <si>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</si>
  <si>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</si>
  <si>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</si>
  <si>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</si>
  <si>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</si>
  <si>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</si>
  <si>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</si>
  <si>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</si>
  <si>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</si>
  <si>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</si>
  <si>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</si>
  <si>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</si>
  <si>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</si>
  <si>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</si>
  <si>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</si>
  <si>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</si>
  <si>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</si>
  <si>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</si>
  <si>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</si>
  <si>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</si>
  <si>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</si>
  <si>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</si>
  <si>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</si>
  <si>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</si>
  <si>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</si>
  <si>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</si>
  <si>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</si>
  <si>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</si>
  <si>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</si>
  <si>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</si>
  <si>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</si>
  <si>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</si>
  <si>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</si>
  <si>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</si>
  <si>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</si>
  <si>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</si>
  <si>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</si>
  <si>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</si>
  <si>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</si>
  <si>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</si>
  <si>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</si>
  <si>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</si>
  <si>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</si>
  <si>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</si>
  <si>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</si>
  <si>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</si>
  <si>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</si>
  <si>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</si>
  <si>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</si>
  <si>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</si>
  <si>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</si>
  <si>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</si>
  <si>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</si>
  <si>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</si>
  <si>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</si>
  <si>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</si>
  <si>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</si>
  <si>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</si>
  <si>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</si>
  <si>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</si>
  <si>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</si>
  <si>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</si>
  <si>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</si>
  <si>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</si>
  <si>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</si>
  <si>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</si>
  <si>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</si>
  <si>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</si>
  <si>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</si>
  <si>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</si>
  <si>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</si>
  <si>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</si>
  <si>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</si>
  <si>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</si>
  <si>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</si>
  <si>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</si>
  <si>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</si>
  <si>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</si>
  <si>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</si>
  <si>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</si>
  <si>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</si>
  <si>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</si>
  <si>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</si>
  <si>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</si>
  <si>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</si>
  <si>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</si>
  <si>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</si>
  <si>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</si>
  <si>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</si>
  <si>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</si>
  <si>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</si>
  <si>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</si>
  <si>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</si>
  <si>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</si>
  <si>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</si>
  <si>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</si>
  <si>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</si>
  <si>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</si>
  <si>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</si>
  <si>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</si>
  <si>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</si>
  <si>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</si>
  <si>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</si>
  <si>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</si>
  <si>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</si>
  <si>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</si>
  <si>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</si>
  <si>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</si>
  <si>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</si>
  <si>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</si>
  <si>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</si>
  <si>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</si>
  <si>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</si>
  <si>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</si>
  <si>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</si>
  <si>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</si>
  <si>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</si>
  <si>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</si>
  <si>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</si>
  <si>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</si>
  <si>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</si>
  <si>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</si>
  <si>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</si>
  <si>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</si>
  <si>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</si>
  <si>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</si>
  <si>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</si>
  <si>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</si>
  <si>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</si>
  <si>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</si>
  <si>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</si>
  <si>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</si>
  <si>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</si>
  <si>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</si>
  <si>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</si>
  <si>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</si>
  <si>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</si>
  <si>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</si>
  <si>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</si>
  <si>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</si>
  <si>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</si>
  <si>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</si>
  <si>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</si>
  <si>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</si>
  <si>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</si>
  <si>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</si>
  <si>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</si>
  <si>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</si>
  <si>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</si>
  <si>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</si>
  <si>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</si>
  <si>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</si>
  <si>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</si>
  <si>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</si>
  <si>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</si>
  <si>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</si>
  <si>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</si>
  <si>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</si>
  <si>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</si>
  <si>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</si>
  <si>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</si>
  <si>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</si>
  <si>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</si>
  <si>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</si>
  <si>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</si>
  <si>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</si>
  <si>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</si>
  <si>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</si>
  <si>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</si>
  <si>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</si>
  <si>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</si>
  <si>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</si>
  <si>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</si>
  <si>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</si>
  <si>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</si>
  <si>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</si>
  <si>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</si>
  <si>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</si>
  <si>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</si>
  <si>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</si>
  <si>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</si>
  <si>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</si>
  <si>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</si>
  <si>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</si>
  <si>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</si>
  <si>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</si>
  <si>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</si>
  <si>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</si>
  <si>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</si>
  <si>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</si>
  <si>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</si>
  <si>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</si>
  <si>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</si>
  <si>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</si>
  <si>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</si>
  <si>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</si>
  <si>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</si>
  <si>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</si>
  <si>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</si>
  <si>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</si>
  <si>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</si>
  <si>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</si>
  <si>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</si>
  <si>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</si>
  <si>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</si>
  <si>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</si>
  <si>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</si>
  <si>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</si>
  <si>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</si>
  <si>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</si>
  <si>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</si>
  <si>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</si>
  <si>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</si>
  <si>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</si>
  <si>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</si>
  <si>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</si>
  <si>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</si>
  <si>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</si>
  <si>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</si>
  <si>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</si>
  <si>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</si>
  <si>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</si>
  <si>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</si>
  <si>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</si>
  <si>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</si>
  <si>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</si>
  <si>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</si>
  <si>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</si>
  <si>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</si>
  <si>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</si>
  <si>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</si>
  <si>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</si>
  <si>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</si>
  <si>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</si>
  <si>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</si>
  <si>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</si>
  <si>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</si>
  <si>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</si>
  <si>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</si>
  <si>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</si>
  <si>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</si>
  <si>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</si>
  <si>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</si>
  <si>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</si>
  <si>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</si>
  <si>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</si>
  <si>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</si>
  <si>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</si>
  <si>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</si>
  <si>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</si>
  <si>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</si>
  <si>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</si>
  <si>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</si>
  <si>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</si>
  <si>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</si>
  <si>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</si>
  <si>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</si>
  <si>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</si>
  <si>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</si>
  <si>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</si>
  <si>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</si>
  <si>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</si>
  <si>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</si>
  <si>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</si>
  <si>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</si>
  <si>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</si>
  <si>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</si>
  <si>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</si>
  <si>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</si>
  <si>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</si>
  <si>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</si>
  <si>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</si>
  <si>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</si>
  <si>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</si>
  <si>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</si>
  <si>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</si>
  <si>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Total Of Money Service Sector</t>
  </si>
  <si>
    <t xml:space="preserve">Total </t>
  </si>
  <si>
    <t>ISX Trading Indices of Wednesday 10/6/2026</t>
  </si>
  <si>
    <t>Bulletin No (100)</t>
  </si>
  <si>
    <t>Wednesday 10/6/2026</t>
  </si>
  <si>
    <t>Iraq Stock Exchange not trading companies of Wednesday 10/6/2026</t>
  </si>
  <si>
    <t xml:space="preserve">OTC Platform Trading Bulletin No (100) </t>
  </si>
  <si>
    <t xml:space="preserve">Regular Market Bulletin No (100) </t>
  </si>
  <si>
    <t>Second Platform Market Bulletin No (100)</t>
  </si>
  <si>
    <t xml:space="preserve">Undisclosed Platform Companies Bulletin No (100) </t>
  </si>
  <si>
    <t>Non Iraqis' Bulletin  Wednesday  Jun 10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</si>
  <si>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</si>
  <si>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</si>
  <si>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</si>
  <si>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</si>
  <si>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</si>
  <si>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</si>
  <si>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</si>
  <si>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GAM Companies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</si>
</sst>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7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97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6" xfId="0" applyFont="1" applyBorder="1" applyAlignment="1">
      <alignment horizontal="center" vertical="center"/>
    </xf>
    <xf numFmtId="2" fontId="74" fillId="3" borderId="136" xfId="0" applyNumberFormat="1" applyFont="1" applyFill="1" applyBorder="1" applyAlignment="1">
      <alignment horizont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3" fillId="0" borderId="130" xfId="0" applyFont="1" applyBorder="1" applyAlignment="1">
      <alignment horizontal="center" vertical="center"/>
    </xf>
    <xf numFmtId="0" fontId="83" fillId="0" borderId="97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7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6</xdr:col>
      <xdr:colOff>1438275</xdr:colOff>
      <xdr:row>21</xdr:row>
      <xdr:rowOff>323850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2607B-9627-A7B0-DE08-617B4585C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29175"/>
          <a:ext cx="60483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15</xdr:row>
      <xdr:rowOff>28575</xdr:rowOff>
    </xdr:from>
    <xdr:to>
      <xdr:col>13</xdr:col>
      <xdr:colOff>2457451</xdr:colOff>
      <xdr:row>21</xdr:row>
      <xdr:rowOff>323850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DC32CBE-2226-88FD-69D2-3BA1283DD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00801" y="4819650"/>
          <a:ext cx="5886450" cy="314325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6</xdr:row>
      <xdr:rowOff>0</xdr:rowOff>
    </xdr:from>
    <xdr:to>
      <xdr:col>13</xdr:col>
      <xdr:colOff>2466975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F7A4D56-B064-8AD4-33F9-E752E5CC5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1962150"/>
          <a:ext cx="32766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16565</xdr:colOff>
      <xdr:row>29</xdr:row>
      <xdr:rowOff>24849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601F9C-435B-386E-56F5-9F45C7072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70174" cy="28575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29</xdr:row>
      <xdr:rowOff>8283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D73C5A-BD66-AB63-A11D-1F3ECCBA5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40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65</xdr:row>
      <xdr:rowOff>28256</xdr:rowOff>
    </xdr:from>
    <xdr:to>
      <xdr:col>13</xdr:col>
      <xdr:colOff>1522971</xdr:colOff>
      <xdr:row>65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17C9824-CC7C-4315-8AF3-03068475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0"/>
          <a:ext cx="12096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Normal="100" workbookViewId="0">
      <selection activeCell="S13" sqref="S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60" t="s">
        <v>0</v>
      </c>
      <c r="C1" s="161"/>
      <c r="D1" s="162"/>
      <c r="E1" s="163"/>
      <c r="F1" s="164"/>
      <c r="G1" s="164"/>
      <c r="H1" s="164"/>
      <c r="I1" s="164"/>
      <c r="J1" s="164"/>
      <c r="K1" s="165"/>
      <c r="L1" s="19"/>
      <c r="M1" s="19"/>
      <c r="N1" s="19"/>
    </row>
    <row r="2" spans="2:15" ht="30" customHeight="1">
      <c r="B2" s="173" t="s">
        <v>289</v>
      </c>
      <c r="C2" s="174"/>
      <c r="D2" s="17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66" t="s">
        <v>288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8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69" t="s">
        <v>63</v>
      </c>
      <c r="C5" s="170"/>
      <c r="D5" s="171">
        <f>'Bullient '!M84+OTC!H11</f>
        <v>917734234</v>
      </c>
      <c r="E5" s="172"/>
      <c r="F5" s="23"/>
      <c r="G5" s="169" t="s">
        <v>64</v>
      </c>
      <c r="H5" s="170"/>
      <c r="I5" s="171">
        <f>'Bullient '!N84+OTC!I11</f>
        <v>1200901434.04</v>
      </c>
      <c r="J5" s="172"/>
      <c r="K5" s="24"/>
      <c r="L5" s="169" t="s">
        <v>8</v>
      </c>
      <c r="M5" s="170"/>
      <c r="N5" s="25">
        <f>'Bullient '!L84+OTC!G11</f>
        <v>1618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54"/>
      <c r="L6" s="155"/>
      <c r="M6" s="156"/>
      <c r="N6" s="28"/>
    </row>
    <row r="7" spans="2:15" ht="24.95" customHeight="1">
      <c r="B7" s="157" t="s">
        <v>1</v>
      </c>
      <c r="C7" s="158"/>
      <c r="D7" s="159"/>
      <c r="E7" s="29">
        <v>946.97</v>
      </c>
      <c r="F7" s="30"/>
      <c r="G7" s="157" t="s">
        <v>5</v>
      </c>
      <c r="H7" s="158"/>
      <c r="I7" s="159"/>
      <c r="J7" s="29">
        <v>1226.27</v>
      </c>
      <c r="K7" s="153"/>
      <c r="L7" s="148"/>
      <c r="M7" s="149"/>
      <c r="N7" s="18"/>
    </row>
    <row r="8" spans="2:15" ht="24.95" customHeight="1">
      <c r="B8" s="157" t="s">
        <v>2</v>
      </c>
      <c r="C8" s="158"/>
      <c r="D8" s="159"/>
      <c r="E8" s="29">
        <v>945.45</v>
      </c>
      <c r="F8" s="31"/>
      <c r="G8" s="157" t="s">
        <v>6</v>
      </c>
      <c r="H8" s="158"/>
      <c r="I8" s="159"/>
      <c r="J8" s="29">
        <v>1221.03</v>
      </c>
      <c r="K8" s="153"/>
      <c r="L8" s="148"/>
      <c r="M8" s="149"/>
      <c r="N8" s="18"/>
    </row>
    <row r="9" spans="2:15" ht="24.95" customHeight="1">
      <c r="B9" s="150" t="s">
        <v>3</v>
      </c>
      <c r="C9" s="151"/>
      <c r="D9" s="152"/>
      <c r="E9" s="115">
        <f>((E7/E8)-1)*100</f>
        <v>0.16077000370193772</v>
      </c>
      <c r="F9" s="31"/>
      <c r="G9" s="150" t="s">
        <v>3</v>
      </c>
      <c r="H9" s="151"/>
      <c r="I9" s="152"/>
      <c r="J9" s="115">
        <f>((J7/J8)-1)*100</f>
        <v>0.42914588503148998</v>
      </c>
      <c r="K9" s="153"/>
      <c r="L9" s="148"/>
      <c r="M9" s="149"/>
      <c r="N9" s="18"/>
    </row>
    <row r="10" spans="2:15" ht="24.95" customHeight="1">
      <c r="B10" s="150" t="s">
        <v>4</v>
      </c>
      <c r="C10" s="151"/>
      <c r="D10" s="152"/>
      <c r="E10" s="115">
        <f>E7-E8</f>
        <v>1.5199999999999818</v>
      </c>
      <c r="F10" s="21"/>
      <c r="G10" s="150" t="s">
        <v>4</v>
      </c>
      <c r="H10" s="151"/>
      <c r="I10" s="152"/>
      <c r="J10" s="115">
        <f>J7-J8</f>
        <v>5.2400000000000091</v>
      </c>
      <c r="K10" s="153"/>
      <c r="L10" s="148"/>
      <c r="M10" s="149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47"/>
      <c r="L11" s="148"/>
      <c r="M11" s="149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12</v>
      </c>
      <c r="K12" s="153"/>
      <c r="L12" s="148"/>
      <c r="M12" s="149"/>
      <c r="N12" s="18"/>
      <c r="O12" s="32"/>
    </row>
    <row r="13" spans="2:15" ht="24.95" customHeight="1">
      <c r="B13" s="37" t="s">
        <v>69</v>
      </c>
      <c r="C13" s="38">
        <v>44</v>
      </c>
      <c r="D13" s="39" t="s">
        <v>65</v>
      </c>
      <c r="E13" s="38">
        <v>1</v>
      </c>
      <c r="F13" s="30"/>
      <c r="G13" s="178" t="s">
        <v>67</v>
      </c>
      <c r="H13" s="179"/>
      <c r="I13" s="180"/>
      <c r="J13" s="38">
        <v>12</v>
      </c>
      <c r="K13" s="153"/>
      <c r="L13" s="148"/>
      <c r="M13" s="149"/>
      <c r="N13" s="18"/>
      <c r="O13" s="32"/>
    </row>
    <row r="14" spans="2:15" ht="24.95" customHeight="1">
      <c r="B14" s="150" t="s">
        <v>82</v>
      </c>
      <c r="C14" s="151" t="s">
        <v>10</v>
      </c>
      <c r="D14" s="152" t="s">
        <v>10</v>
      </c>
      <c r="E14" s="38">
        <v>10</v>
      </c>
      <c r="F14" s="21"/>
      <c r="G14" s="181" t="s">
        <v>68</v>
      </c>
      <c r="H14" s="182"/>
      <c r="I14" s="183"/>
      <c r="J14" s="38">
        <v>15</v>
      </c>
      <c r="K14" s="153"/>
      <c r="L14" s="148"/>
      <c r="M14" s="149"/>
      <c r="N14" s="26"/>
      <c r="O14" s="32"/>
    </row>
    <row r="15" spans="2:15" ht="24.95" customHeight="1">
      <c r="B15" s="150" t="s">
        <v>66</v>
      </c>
      <c r="C15" s="151" t="s">
        <v>11</v>
      </c>
      <c r="D15" s="152" t="s">
        <v>11</v>
      </c>
      <c r="E15" s="41">
        <v>11</v>
      </c>
      <c r="F15" s="18"/>
      <c r="G15" s="150" t="s">
        <v>304</v>
      </c>
      <c r="H15" s="151" t="s">
        <v>10</v>
      </c>
      <c r="I15" s="152" t="s">
        <v>10</v>
      </c>
      <c r="J15" s="38">
        <v>1</v>
      </c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76" t="s">
        <v>12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G15:I15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0" zoomScale="115" zoomScaleNormal="115" workbookViewId="0">
      <selection activeCell="G20" sqref="G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5" t="s">
        <v>61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</row>
    <row r="3" spans="1:14" ht="36.75" customHeight="1">
      <c r="A3" s="186" t="s">
        <v>290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</row>
    <row r="4" spans="1:14" ht="21">
      <c r="A4" s="42"/>
      <c r="B4" s="42"/>
      <c r="C4" s="184" t="s">
        <v>13</v>
      </c>
      <c r="D4" s="184"/>
      <c r="E4" s="184"/>
      <c r="F4" s="184"/>
      <c r="G4" s="42"/>
      <c r="H4" s="184" t="s">
        <v>14</v>
      </c>
      <c r="I4" s="184"/>
      <c r="J4" s="184"/>
      <c r="K4" s="184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219</v>
      </c>
      <c r="D6" s="77">
        <v>0.71</v>
      </c>
      <c r="E6" s="91">
        <v>20.34</v>
      </c>
      <c r="F6" s="80">
        <v>786260</v>
      </c>
      <c r="G6" s="42"/>
      <c r="H6" s="46" t="s">
        <v>230</v>
      </c>
      <c r="I6" s="77">
        <v>4.95</v>
      </c>
      <c r="J6" s="92">
        <v>-8.33</v>
      </c>
      <c r="K6" s="80">
        <v>1552</v>
      </c>
      <c r="L6" s="1"/>
      <c r="M6" s="1"/>
    </row>
    <row r="7" spans="1:14" s="49" customFormat="1" ht="17.100000000000001" customHeight="1">
      <c r="A7" s="42"/>
      <c r="B7" s="42"/>
      <c r="C7" s="46" t="s">
        <v>137</v>
      </c>
      <c r="D7" s="77">
        <v>14.5</v>
      </c>
      <c r="E7" s="91">
        <v>13.28</v>
      </c>
      <c r="F7" s="80">
        <v>146436</v>
      </c>
      <c r="G7" s="42"/>
      <c r="H7" s="46" t="s">
        <v>235</v>
      </c>
      <c r="I7" s="77">
        <v>0.13</v>
      </c>
      <c r="J7" s="92">
        <v>-7.14</v>
      </c>
      <c r="K7" s="80">
        <v>2650000</v>
      </c>
      <c r="L7" s="1"/>
    </row>
    <row r="8" spans="1:14" s="49" customFormat="1" ht="17.100000000000001" customHeight="1">
      <c r="A8" s="42"/>
      <c r="B8" s="42"/>
      <c r="C8" s="46" t="s">
        <v>86</v>
      </c>
      <c r="D8" s="77">
        <v>1.5</v>
      </c>
      <c r="E8" s="91">
        <v>7.14</v>
      </c>
      <c r="F8" s="80">
        <v>25730</v>
      </c>
      <c r="G8" s="42"/>
      <c r="H8" s="46" t="s">
        <v>207</v>
      </c>
      <c r="I8" s="77">
        <v>1.8</v>
      </c>
      <c r="J8" s="92">
        <v>-5.76</v>
      </c>
      <c r="K8" s="80">
        <v>2029021</v>
      </c>
    </row>
    <row r="9" spans="1:14" s="49" customFormat="1" ht="17.100000000000001" customHeight="1">
      <c r="A9" s="42"/>
      <c r="B9" s="42"/>
      <c r="C9" s="46" t="s">
        <v>180</v>
      </c>
      <c r="D9" s="77">
        <v>4.7</v>
      </c>
      <c r="E9" s="91">
        <v>4.4400000000000004</v>
      </c>
      <c r="F9" s="80">
        <v>66343</v>
      </c>
      <c r="G9" s="42"/>
      <c r="H9" s="46" t="s">
        <v>143</v>
      </c>
      <c r="I9" s="77">
        <v>0.19</v>
      </c>
      <c r="J9" s="92">
        <v>-5</v>
      </c>
      <c r="K9" s="80">
        <v>70863666</v>
      </c>
    </row>
    <row r="10" spans="1:14" s="49" customFormat="1" ht="17.100000000000001" customHeight="1">
      <c r="A10" s="42"/>
      <c r="B10" s="42"/>
      <c r="C10" s="46" t="s">
        <v>135</v>
      </c>
      <c r="D10" s="77">
        <v>3.35</v>
      </c>
      <c r="E10" s="91">
        <v>4.04</v>
      </c>
      <c r="F10" s="80">
        <v>9683274</v>
      </c>
      <c r="G10" s="42"/>
      <c r="H10" s="46" t="s">
        <v>233</v>
      </c>
      <c r="I10" s="77">
        <v>0.25</v>
      </c>
      <c r="J10" s="92">
        <v>-3.85</v>
      </c>
      <c r="K10" s="80">
        <v>15456736</v>
      </c>
    </row>
    <row r="11" spans="1:14" s="49" customFormat="1" ht="33" customHeight="1">
      <c r="A11" s="42"/>
      <c r="B11" s="42"/>
      <c r="C11" s="185" t="s">
        <v>62</v>
      </c>
      <c r="D11" s="185"/>
      <c r="E11" s="185"/>
      <c r="F11" s="185"/>
      <c r="G11" s="185"/>
      <c r="H11" s="185"/>
      <c r="I11" s="185"/>
      <c r="J11" s="185"/>
      <c r="K11" s="185"/>
    </row>
    <row r="12" spans="1:14" s="49" customFormat="1" ht="33" customHeight="1">
      <c r="A12" s="42"/>
      <c r="B12" s="42"/>
      <c r="C12" s="185"/>
      <c r="D12" s="185"/>
      <c r="E12" s="185"/>
      <c r="F12" s="185"/>
      <c r="G12" s="185"/>
      <c r="H12" s="185"/>
      <c r="I12" s="185"/>
      <c r="J12" s="185"/>
      <c r="K12" s="185"/>
    </row>
    <row r="13" spans="1:14" ht="29.25" customHeight="1">
      <c r="A13" s="42"/>
      <c r="B13" s="42"/>
      <c r="C13" s="184" t="s">
        <v>18</v>
      </c>
      <c r="D13" s="184"/>
      <c r="E13" s="184"/>
      <c r="F13" s="184"/>
      <c r="G13" s="96"/>
      <c r="H13" s="184" t="s">
        <v>7</v>
      </c>
      <c r="I13" s="184"/>
      <c r="J13" s="184"/>
      <c r="K13" s="18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189</v>
      </c>
      <c r="D15" s="77">
        <v>0.05</v>
      </c>
      <c r="E15" s="78">
        <v>0</v>
      </c>
      <c r="F15" s="80">
        <v>332128000</v>
      </c>
      <c r="G15" s="1"/>
      <c r="H15" s="46" t="s">
        <v>191</v>
      </c>
      <c r="I15" s="77">
        <v>6.84</v>
      </c>
      <c r="J15" s="78">
        <v>3.01</v>
      </c>
      <c r="K15" s="80">
        <v>540646519.22000003</v>
      </c>
    </row>
    <row r="16" spans="1:14" ht="17.100000000000001" customHeight="1">
      <c r="A16" s="42"/>
      <c r="B16" s="42"/>
      <c r="C16" s="46" t="s">
        <v>214</v>
      </c>
      <c r="D16" s="77">
        <v>0.25</v>
      </c>
      <c r="E16" s="78">
        <v>0</v>
      </c>
      <c r="F16" s="80">
        <v>119015836</v>
      </c>
      <c r="G16" s="1"/>
      <c r="H16" s="46" t="s">
        <v>269</v>
      </c>
      <c r="I16" s="77">
        <v>2.6</v>
      </c>
      <c r="J16" s="78">
        <v>-0.76</v>
      </c>
      <c r="K16" s="80">
        <v>135290075.5</v>
      </c>
    </row>
    <row r="17" spans="1:11" ht="17.100000000000001" customHeight="1">
      <c r="A17" s="42"/>
      <c r="B17" s="42"/>
      <c r="C17" s="46" t="s">
        <v>191</v>
      </c>
      <c r="D17" s="77">
        <v>6.84</v>
      </c>
      <c r="E17" s="78">
        <v>3.01</v>
      </c>
      <c r="F17" s="80">
        <v>78556590</v>
      </c>
      <c r="G17" s="1"/>
      <c r="H17" s="46" t="s">
        <v>247</v>
      </c>
      <c r="I17" s="77">
        <v>1.73</v>
      </c>
      <c r="J17" s="78">
        <v>-0.56999999999999995</v>
      </c>
      <c r="K17" s="80">
        <v>110302693.09999999</v>
      </c>
    </row>
    <row r="18" spans="1:11" ht="17.100000000000001" customHeight="1">
      <c r="A18" s="42"/>
      <c r="B18" s="42"/>
      <c r="C18" s="46" t="s">
        <v>143</v>
      </c>
      <c r="D18" s="77">
        <v>0.19</v>
      </c>
      <c r="E18" s="78">
        <v>-5</v>
      </c>
      <c r="F18" s="80">
        <v>70863666</v>
      </c>
      <c r="G18" s="1"/>
      <c r="H18" s="46" t="s">
        <v>276</v>
      </c>
      <c r="I18" s="77">
        <v>16.350000000000001</v>
      </c>
      <c r="J18" s="78">
        <v>0.06</v>
      </c>
      <c r="K18" s="80">
        <v>91702957.730000004</v>
      </c>
    </row>
    <row r="19" spans="1:11" ht="16.5" customHeight="1">
      <c r="A19" s="42"/>
      <c r="B19" s="42"/>
      <c r="C19" s="46" t="s">
        <v>247</v>
      </c>
      <c r="D19" s="77">
        <v>1.73</v>
      </c>
      <c r="E19" s="78">
        <v>-0.56999999999999995</v>
      </c>
      <c r="F19" s="80">
        <v>63729051</v>
      </c>
      <c r="G19" s="1"/>
      <c r="H19" s="46" t="s">
        <v>224</v>
      </c>
      <c r="I19" s="77">
        <v>2.5</v>
      </c>
      <c r="J19" s="78">
        <v>2.04</v>
      </c>
      <c r="K19" s="80">
        <v>89643009.200000003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topLeftCell="A31" zoomScale="115" zoomScaleNormal="115" workbookViewId="0">
      <selection activeCell="A31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90" t="s">
        <v>293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9" customHeight="1">
      <c r="A3" s="58"/>
      <c r="B3" s="193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195"/>
    </row>
    <row r="4" spans="1:14" ht="13.9" customHeight="1">
      <c r="A4" s="58"/>
      <c r="B4" s="46" t="s">
        <v>233</v>
      </c>
      <c r="C4" s="59" t="s">
        <v>232</v>
      </c>
      <c r="D4" s="100">
        <v>0.26</v>
      </c>
      <c r="E4" s="100">
        <v>0.27</v>
      </c>
      <c r="F4" s="100">
        <v>0.25</v>
      </c>
      <c r="G4" s="100">
        <v>0.25</v>
      </c>
      <c r="H4" s="100">
        <v>0.26</v>
      </c>
      <c r="I4" s="77">
        <v>0.25</v>
      </c>
      <c r="J4" s="77">
        <v>0.26</v>
      </c>
      <c r="K4" s="95">
        <v>-3.85</v>
      </c>
      <c r="L4" s="79">
        <v>13</v>
      </c>
      <c r="M4" s="80">
        <v>15456736</v>
      </c>
      <c r="N4" s="80">
        <v>3927171.76</v>
      </c>
    </row>
    <row r="5" spans="1:14" ht="13.9" customHeight="1">
      <c r="A5" s="58"/>
      <c r="B5" s="46" t="s">
        <v>269</v>
      </c>
      <c r="C5" s="59" t="s">
        <v>270</v>
      </c>
      <c r="D5" s="100">
        <v>2.62</v>
      </c>
      <c r="E5" s="100">
        <v>2.63</v>
      </c>
      <c r="F5" s="100">
        <v>2.59</v>
      </c>
      <c r="G5" s="100">
        <v>2.6</v>
      </c>
      <c r="H5" s="100">
        <v>2.63</v>
      </c>
      <c r="I5" s="77">
        <v>2.6</v>
      </c>
      <c r="J5" s="77">
        <v>2.62</v>
      </c>
      <c r="K5" s="95">
        <v>-0.76</v>
      </c>
      <c r="L5" s="79">
        <v>140</v>
      </c>
      <c r="M5" s="80">
        <v>52007294</v>
      </c>
      <c r="N5" s="80">
        <v>135290075.5</v>
      </c>
    </row>
    <row r="6" spans="1:14" ht="13.9" customHeight="1">
      <c r="A6" s="58"/>
      <c r="B6" s="46" t="s">
        <v>113</v>
      </c>
      <c r="C6" s="59" t="s">
        <v>114</v>
      </c>
      <c r="D6" s="100">
        <v>0.66</v>
      </c>
      <c r="E6" s="100">
        <v>0.66</v>
      </c>
      <c r="F6" s="100">
        <v>0.66</v>
      </c>
      <c r="G6" s="100">
        <v>0.66</v>
      </c>
      <c r="H6" s="100">
        <v>0.66</v>
      </c>
      <c r="I6" s="77">
        <v>0.66</v>
      </c>
      <c r="J6" s="77">
        <v>0.66</v>
      </c>
      <c r="K6" s="95">
        <v>0</v>
      </c>
      <c r="L6" s="79">
        <v>6</v>
      </c>
      <c r="M6" s="80">
        <v>2123958</v>
      </c>
      <c r="N6" s="80">
        <v>1401812.28</v>
      </c>
    </row>
    <row r="7" spans="1:14" ht="13.9" customHeight="1">
      <c r="A7" s="58"/>
      <c r="B7" s="46" t="s">
        <v>166</v>
      </c>
      <c r="C7" s="59" t="s">
        <v>167</v>
      </c>
      <c r="D7" s="100">
        <v>0.24</v>
      </c>
      <c r="E7" s="100">
        <v>0.24</v>
      </c>
      <c r="F7" s="100">
        <v>0.24</v>
      </c>
      <c r="G7" s="100">
        <v>0.24</v>
      </c>
      <c r="H7" s="100">
        <v>0.23</v>
      </c>
      <c r="I7" s="77">
        <v>0.24</v>
      </c>
      <c r="J7" s="77">
        <v>0.24</v>
      </c>
      <c r="K7" s="95">
        <v>0</v>
      </c>
      <c r="L7" s="79">
        <v>1</v>
      </c>
      <c r="M7" s="80">
        <v>36816</v>
      </c>
      <c r="N7" s="80">
        <v>8835.84</v>
      </c>
    </row>
    <row r="8" spans="1:14" ht="13.9" customHeight="1">
      <c r="A8" s="58"/>
      <c r="B8" s="46" t="s">
        <v>156</v>
      </c>
      <c r="C8" s="59" t="s">
        <v>157</v>
      </c>
      <c r="D8" s="100">
        <v>0.36</v>
      </c>
      <c r="E8" s="100">
        <v>0.36</v>
      </c>
      <c r="F8" s="100">
        <v>0.36</v>
      </c>
      <c r="G8" s="100">
        <v>0.36</v>
      </c>
      <c r="H8" s="100">
        <v>0.36</v>
      </c>
      <c r="I8" s="77">
        <v>0.36</v>
      </c>
      <c r="J8" s="77">
        <v>0.36</v>
      </c>
      <c r="K8" s="95">
        <v>0</v>
      </c>
      <c r="L8" s="79">
        <v>9</v>
      </c>
      <c r="M8" s="80">
        <v>4005897</v>
      </c>
      <c r="N8" s="80">
        <v>1442122.92</v>
      </c>
    </row>
    <row r="9" spans="1:14" ht="13.9" customHeight="1">
      <c r="A9" s="58"/>
      <c r="B9" s="46" t="s">
        <v>214</v>
      </c>
      <c r="C9" s="59" t="s">
        <v>213</v>
      </c>
      <c r="D9" s="100">
        <v>0.25</v>
      </c>
      <c r="E9" s="100">
        <v>0.25</v>
      </c>
      <c r="F9" s="100">
        <v>0.25</v>
      </c>
      <c r="G9" s="100">
        <v>0.25</v>
      </c>
      <c r="H9" s="100">
        <v>0.25</v>
      </c>
      <c r="I9" s="77">
        <v>0.25</v>
      </c>
      <c r="J9" s="77">
        <v>0.25</v>
      </c>
      <c r="K9" s="95">
        <v>0</v>
      </c>
      <c r="L9" s="79">
        <v>55</v>
      </c>
      <c r="M9" s="80">
        <v>119015836</v>
      </c>
      <c r="N9" s="80">
        <v>29753959</v>
      </c>
    </row>
    <row r="10" spans="1:14" ht="13.9" customHeight="1">
      <c r="A10" s="58"/>
      <c r="B10" s="46" t="s">
        <v>199</v>
      </c>
      <c r="C10" s="59" t="s">
        <v>200</v>
      </c>
      <c r="D10" s="100">
        <v>1.05</v>
      </c>
      <c r="E10" s="100">
        <v>1.06</v>
      </c>
      <c r="F10" s="100">
        <v>1.05</v>
      </c>
      <c r="G10" s="100">
        <v>1.05</v>
      </c>
      <c r="H10" s="100">
        <v>1.05</v>
      </c>
      <c r="I10" s="77">
        <v>1.05</v>
      </c>
      <c r="J10" s="77">
        <v>1.05</v>
      </c>
      <c r="K10" s="95">
        <v>0</v>
      </c>
      <c r="L10" s="79">
        <v>17</v>
      </c>
      <c r="M10" s="80">
        <v>8463641</v>
      </c>
      <c r="N10" s="80">
        <v>8887813.9199999999</v>
      </c>
    </row>
    <row r="11" spans="1:14" ht="13.9" customHeight="1">
      <c r="A11" s="58"/>
      <c r="B11" s="46" t="s">
        <v>139</v>
      </c>
      <c r="C11" s="59" t="s">
        <v>140</v>
      </c>
      <c r="D11" s="100">
        <v>0.08</v>
      </c>
      <c r="E11" s="100">
        <v>0.08</v>
      </c>
      <c r="F11" s="100">
        <v>0.08</v>
      </c>
      <c r="G11" s="100">
        <v>0.08</v>
      </c>
      <c r="H11" s="100">
        <v>0.08</v>
      </c>
      <c r="I11" s="77">
        <v>0.08</v>
      </c>
      <c r="J11" s="77">
        <v>0.08</v>
      </c>
      <c r="K11" s="95">
        <v>0</v>
      </c>
      <c r="L11" s="79">
        <v>13</v>
      </c>
      <c r="M11" s="80">
        <v>46630330</v>
      </c>
      <c r="N11" s="80">
        <v>3730426.4</v>
      </c>
    </row>
    <row r="12" spans="1:14" ht="13.9" customHeight="1">
      <c r="A12" s="58"/>
      <c r="B12" s="46" t="s">
        <v>128</v>
      </c>
      <c r="C12" s="59" t="s">
        <v>129</v>
      </c>
      <c r="D12" s="100">
        <v>1.2</v>
      </c>
      <c r="E12" s="100">
        <v>1.2</v>
      </c>
      <c r="F12" s="100">
        <v>1.2</v>
      </c>
      <c r="G12" s="100">
        <v>1.2</v>
      </c>
      <c r="H12" s="100">
        <v>1.2</v>
      </c>
      <c r="I12" s="77">
        <v>1.2</v>
      </c>
      <c r="J12" s="77">
        <v>1.2</v>
      </c>
      <c r="K12" s="95">
        <v>0</v>
      </c>
      <c r="L12" s="79">
        <v>1</v>
      </c>
      <c r="M12" s="80">
        <v>5000</v>
      </c>
      <c r="N12" s="80">
        <v>6000</v>
      </c>
    </row>
    <row r="13" spans="1:14" ht="13.9" customHeight="1">
      <c r="A13" s="58"/>
      <c r="B13" s="46" t="s">
        <v>235</v>
      </c>
      <c r="C13" s="59" t="s">
        <v>234</v>
      </c>
      <c r="D13" s="100">
        <v>0.14000000000000001</v>
      </c>
      <c r="E13" s="100">
        <v>0.14000000000000001</v>
      </c>
      <c r="F13" s="100">
        <v>0.13</v>
      </c>
      <c r="G13" s="100">
        <v>0.13</v>
      </c>
      <c r="H13" s="100">
        <v>0.14000000000000001</v>
      </c>
      <c r="I13" s="77">
        <v>0.13</v>
      </c>
      <c r="J13" s="77">
        <v>0.14000000000000001</v>
      </c>
      <c r="K13" s="95">
        <v>-7.14</v>
      </c>
      <c r="L13" s="79">
        <v>5</v>
      </c>
      <c r="M13" s="80">
        <v>2650000</v>
      </c>
      <c r="N13" s="80">
        <v>345000</v>
      </c>
    </row>
    <row r="14" spans="1:14" ht="13.9" customHeight="1">
      <c r="A14" s="58"/>
      <c r="B14" s="46" t="s">
        <v>247</v>
      </c>
      <c r="C14" s="59" t="s">
        <v>248</v>
      </c>
      <c r="D14" s="100">
        <v>1.74</v>
      </c>
      <c r="E14" s="100">
        <v>1.74</v>
      </c>
      <c r="F14" s="100">
        <v>1.73</v>
      </c>
      <c r="G14" s="100">
        <v>1.73</v>
      </c>
      <c r="H14" s="100">
        <v>1.73</v>
      </c>
      <c r="I14" s="77">
        <v>1.73</v>
      </c>
      <c r="J14" s="77">
        <v>1.74</v>
      </c>
      <c r="K14" s="95">
        <v>-0.56999999999999995</v>
      </c>
      <c r="L14" s="79">
        <v>56</v>
      </c>
      <c r="M14" s="80">
        <v>63729051</v>
      </c>
      <c r="N14" s="80">
        <v>110302693.09999999</v>
      </c>
    </row>
    <row r="15" spans="1:14" ht="13.9" customHeight="1">
      <c r="A15" s="58"/>
      <c r="B15" s="46" t="s">
        <v>222</v>
      </c>
      <c r="C15" s="59" t="s">
        <v>223</v>
      </c>
      <c r="D15" s="100">
        <v>1.1000000000000001</v>
      </c>
      <c r="E15" s="100">
        <v>1.1000000000000001</v>
      </c>
      <c r="F15" s="100">
        <v>1.1000000000000001</v>
      </c>
      <c r="G15" s="100">
        <v>1.1000000000000001</v>
      </c>
      <c r="H15" s="100">
        <v>1.1000000000000001</v>
      </c>
      <c r="I15" s="77">
        <v>1.1000000000000001</v>
      </c>
      <c r="J15" s="77">
        <v>1.1000000000000001</v>
      </c>
      <c r="K15" s="95">
        <v>0</v>
      </c>
      <c r="L15" s="79">
        <v>1</v>
      </c>
      <c r="M15" s="80">
        <v>20909</v>
      </c>
      <c r="N15" s="80">
        <v>22999.9</v>
      </c>
    </row>
    <row r="16" spans="1:14" ht="13.9" customHeight="1">
      <c r="A16" s="58"/>
      <c r="B16" s="46" t="s">
        <v>267</v>
      </c>
      <c r="C16" s="59" t="s">
        <v>268</v>
      </c>
      <c r="D16" s="100">
        <v>4</v>
      </c>
      <c r="E16" s="100">
        <v>4.0199999999999996</v>
      </c>
      <c r="F16" s="100">
        <v>3.99</v>
      </c>
      <c r="G16" s="100">
        <v>4</v>
      </c>
      <c r="H16" s="100">
        <v>4</v>
      </c>
      <c r="I16" s="77">
        <v>4</v>
      </c>
      <c r="J16" s="77">
        <v>4</v>
      </c>
      <c r="K16" s="95">
        <v>0</v>
      </c>
      <c r="L16" s="79">
        <v>48</v>
      </c>
      <c r="M16" s="80">
        <v>4412815</v>
      </c>
      <c r="N16" s="80">
        <v>17655242.609999999</v>
      </c>
    </row>
    <row r="17" spans="1:14" ht="13.9" customHeight="1">
      <c r="A17" s="58"/>
      <c r="B17" s="46" t="s">
        <v>143</v>
      </c>
      <c r="C17" s="59" t="s">
        <v>144</v>
      </c>
      <c r="D17" s="100">
        <v>0.2</v>
      </c>
      <c r="E17" s="100">
        <v>0.2</v>
      </c>
      <c r="F17" s="100">
        <v>0.19</v>
      </c>
      <c r="G17" s="100">
        <v>0.19</v>
      </c>
      <c r="H17" s="100">
        <v>0.18</v>
      </c>
      <c r="I17" s="77">
        <v>0.19</v>
      </c>
      <c r="J17" s="77">
        <v>0.2</v>
      </c>
      <c r="K17" s="95">
        <v>-5</v>
      </c>
      <c r="L17" s="79">
        <v>33</v>
      </c>
      <c r="M17" s="80">
        <v>70863666</v>
      </c>
      <c r="N17" s="80">
        <v>13467824.17</v>
      </c>
    </row>
    <row r="18" spans="1:14" ht="13.9" customHeight="1">
      <c r="A18" s="58"/>
      <c r="B18" s="46" t="s">
        <v>219</v>
      </c>
      <c r="C18" s="59" t="s">
        <v>220</v>
      </c>
      <c r="D18" s="100">
        <v>0.63</v>
      </c>
      <c r="E18" s="100">
        <v>0.71</v>
      </c>
      <c r="F18" s="100">
        <v>0.63</v>
      </c>
      <c r="G18" s="100">
        <v>0.65</v>
      </c>
      <c r="H18" s="100">
        <v>0.59</v>
      </c>
      <c r="I18" s="77">
        <v>0.71</v>
      </c>
      <c r="J18" s="77">
        <v>0.59</v>
      </c>
      <c r="K18" s="95">
        <v>20.34</v>
      </c>
      <c r="L18" s="79">
        <v>7</v>
      </c>
      <c r="M18" s="80">
        <v>786260</v>
      </c>
      <c r="N18" s="80">
        <v>513041.47</v>
      </c>
    </row>
    <row r="19" spans="1:14" ht="13.9" customHeight="1">
      <c r="A19" s="58"/>
      <c r="B19" s="46" t="s">
        <v>189</v>
      </c>
      <c r="C19" s="59" t="s">
        <v>190</v>
      </c>
      <c r="D19" s="100">
        <v>0.05</v>
      </c>
      <c r="E19" s="100">
        <v>0.05</v>
      </c>
      <c r="F19" s="100">
        <v>0.05</v>
      </c>
      <c r="G19" s="100">
        <v>0.05</v>
      </c>
      <c r="H19" s="100">
        <v>0.05</v>
      </c>
      <c r="I19" s="77">
        <v>0.05</v>
      </c>
      <c r="J19" s="77">
        <v>0.05</v>
      </c>
      <c r="K19" s="95">
        <v>0</v>
      </c>
      <c r="L19" s="79">
        <v>114</v>
      </c>
      <c r="M19" s="80">
        <v>332128000</v>
      </c>
      <c r="N19" s="80">
        <v>16606400</v>
      </c>
    </row>
    <row r="20" spans="1:14" ht="13.9" customHeight="1">
      <c r="A20" s="58"/>
      <c r="B20" s="46" t="s">
        <v>221</v>
      </c>
      <c r="C20" s="59" t="s">
        <v>149</v>
      </c>
      <c r="D20" s="100">
        <v>0.16</v>
      </c>
      <c r="E20" s="100">
        <v>0.16</v>
      </c>
      <c r="F20" s="100">
        <v>0.16</v>
      </c>
      <c r="G20" s="100">
        <v>0.16</v>
      </c>
      <c r="H20" s="100">
        <v>0.16</v>
      </c>
      <c r="I20" s="77">
        <v>0.16</v>
      </c>
      <c r="J20" s="77">
        <v>0.16</v>
      </c>
      <c r="K20" s="95">
        <v>0</v>
      </c>
      <c r="L20" s="79">
        <v>2</v>
      </c>
      <c r="M20" s="80">
        <v>8253288</v>
      </c>
      <c r="N20" s="80">
        <v>1320526.08</v>
      </c>
    </row>
    <row r="21" spans="1:14" ht="13.9" customHeight="1">
      <c r="A21" s="58"/>
      <c r="B21" s="196" t="s">
        <v>89</v>
      </c>
      <c r="C21" s="197"/>
      <c r="D21" s="198"/>
      <c r="E21" s="202"/>
      <c r="F21" s="202"/>
      <c r="G21" s="202"/>
      <c r="H21" s="202"/>
      <c r="I21" s="202"/>
      <c r="J21" s="202"/>
      <c r="K21" s="200"/>
      <c r="L21" s="60">
        <f>SUM(L4:L20)</f>
        <v>521</v>
      </c>
      <c r="M21" s="60">
        <f>SUM(M4:M20)</f>
        <v>730589497</v>
      </c>
      <c r="N21" s="61">
        <f>SUM(N4:N20)</f>
        <v>344681944.94999999</v>
      </c>
    </row>
    <row r="22" spans="1:14" ht="13.9" customHeight="1">
      <c r="A22" s="58"/>
      <c r="B22" s="193" t="s">
        <v>30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195"/>
    </row>
    <row r="23" spans="1:14" ht="13.9" customHeight="1">
      <c r="A23" s="58"/>
      <c r="B23" s="46" t="s">
        <v>276</v>
      </c>
      <c r="C23" s="59" t="s">
        <v>277</v>
      </c>
      <c r="D23" s="63">
        <v>16.34</v>
      </c>
      <c r="E23" s="77">
        <v>16.489999999999998</v>
      </c>
      <c r="F23" s="77">
        <v>16.16</v>
      </c>
      <c r="G23" s="77">
        <v>16.27</v>
      </c>
      <c r="H23" s="77">
        <v>16.440000000000001</v>
      </c>
      <c r="I23" s="77">
        <v>16.350000000000001</v>
      </c>
      <c r="J23" s="77">
        <v>16.34</v>
      </c>
      <c r="K23" s="78">
        <v>0.06</v>
      </c>
      <c r="L23" s="79">
        <v>151</v>
      </c>
      <c r="M23" s="80">
        <v>5635458</v>
      </c>
      <c r="N23" s="80">
        <v>91702957.730000004</v>
      </c>
    </row>
    <row r="24" spans="1:14" ht="13.9" customHeight="1">
      <c r="A24" s="58"/>
      <c r="B24" s="46" t="s">
        <v>197</v>
      </c>
      <c r="C24" s="59" t="s">
        <v>198</v>
      </c>
      <c r="D24" s="63">
        <v>4.55</v>
      </c>
      <c r="E24" s="77">
        <v>4.6100000000000003</v>
      </c>
      <c r="F24" s="77">
        <v>4.0999999999999996</v>
      </c>
      <c r="G24" s="77">
        <v>4.5</v>
      </c>
      <c r="H24" s="77">
        <v>4.5599999999999996</v>
      </c>
      <c r="I24" s="77">
        <v>4.55</v>
      </c>
      <c r="J24" s="77">
        <v>4.55</v>
      </c>
      <c r="K24" s="78">
        <v>0</v>
      </c>
      <c r="L24" s="79">
        <v>34</v>
      </c>
      <c r="M24" s="80">
        <v>2256500</v>
      </c>
      <c r="N24" s="80">
        <v>10154213.35</v>
      </c>
    </row>
    <row r="25" spans="1:14" ht="13.9" customHeight="1">
      <c r="A25" s="58"/>
      <c r="B25" s="196" t="s">
        <v>115</v>
      </c>
      <c r="C25" s="197"/>
      <c r="D25" s="198"/>
      <c r="E25" s="202"/>
      <c r="F25" s="202"/>
      <c r="G25" s="202"/>
      <c r="H25" s="202"/>
      <c r="I25" s="202"/>
      <c r="J25" s="202"/>
      <c r="K25" s="200"/>
      <c r="L25" s="62">
        <f>SUM(L23:L24)</f>
        <v>185</v>
      </c>
      <c r="M25" s="60">
        <f>SUM(M23:M24)</f>
        <v>7891958</v>
      </c>
      <c r="N25" s="48">
        <f>SUM(N23:N24)</f>
        <v>101857171.08</v>
      </c>
    </row>
    <row r="26" spans="1:14" ht="13.9" customHeight="1">
      <c r="A26" s="58"/>
      <c r="B26" s="193" t="s">
        <v>94</v>
      </c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195"/>
    </row>
    <row r="27" spans="1:14" ht="13.9" customHeight="1">
      <c r="A27" s="58"/>
      <c r="B27" s="46" t="s">
        <v>249</v>
      </c>
      <c r="C27" s="59" t="s">
        <v>250</v>
      </c>
      <c r="D27" s="77">
        <v>0.9</v>
      </c>
      <c r="E27" s="77">
        <v>0.9</v>
      </c>
      <c r="F27" s="77">
        <v>0.9</v>
      </c>
      <c r="G27" s="77">
        <v>0.9</v>
      </c>
      <c r="H27" s="77">
        <v>0.9</v>
      </c>
      <c r="I27" s="77">
        <v>0.9</v>
      </c>
      <c r="J27" s="77">
        <v>0.9</v>
      </c>
      <c r="K27" s="78">
        <v>0</v>
      </c>
      <c r="L27" s="79">
        <v>2</v>
      </c>
      <c r="M27" s="80">
        <v>88358</v>
      </c>
      <c r="N27" s="80">
        <v>79522.2</v>
      </c>
    </row>
    <row r="28" spans="1:14" ht="13.9" customHeight="1">
      <c r="A28" s="58"/>
      <c r="B28" s="196" t="s">
        <v>275</v>
      </c>
      <c r="C28" s="197"/>
      <c r="D28" s="198"/>
      <c r="E28" s="202"/>
      <c r="F28" s="202"/>
      <c r="G28" s="202"/>
      <c r="H28" s="202"/>
      <c r="I28" s="202"/>
      <c r="J28" s="202"/>
      <c r="K28" s="200"/>
      <c r="L28" s="65">
        <f>SUM(L27)</f>
        <v>2</v>
      </c>
      <c r="M28" s="65">
        <f>SUM(M27)</f>
        <v>88358</v>
      </c>
      <c r="N28" s="65">
        <f>SUM(N27)</f>
        <v>79522.2</v>
      </c>
    </row>
    <row r="29" spans="1:14" ht="13.9" customHeight="1">
      <c r="A29" s="58"/>
      <c r="B29" s="193" t="s">
        <v>83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195"/>
    </row>
    <row r="30" spans="1:14" ht="13.9" customHeight="1">
      <c r="A30" s="58"/>
      <c r="B30" s="46" t="s">
        <v>193</v>
      </c>
      <c r="C30" s="59" t="s">
        <v>194</v>
      </c>
      <c r="D30" s="77">
        <v>22.33</v>
      </c>
      <c r="E30" s="77">
        <v>22.33</v>
      </c>
      <c r="F30" s="77">
        <v>22.33</v>
      </c>
      <c r="G30" s="77">
        <v>22.33</v>
      </c>
      <c r="H30" s="77">
        <v>22.4</v>
      </c>
      <c r="I30" s="77">
        <v>22.33</v>
      </c>
      <c r="J30" s="77">
        <v>22.5</v>
      </c>
      <c r="K30" s="78">
        <v>-0.76</v>
      </c>
      <c r="L30" s="79">
        <v>4</v>
      </c>
      <c r="M30" s="80">
        <v>26733</v>
      </c>
      <c r="N30" s="80">
        <v>596947.89</v>
      </c>
    </row>
    <row r="31" spans="1:14" ht="13.9" customHeight="1">
      <c r="A31" s="58"/>
      <c r="B31" s="46" t="s">
        <v>135</v>
      </c>
      <c r="C31" s="59" t="s">
        <v>136</v>
      </c>
      <c r="D31" s="77">
        <v>3.23</v>
      </c>
      <c r="E31" s="77">
        <v>3.35</v>
      </c>
      <c r="F31" s="77">
        <v>3.22</v>
      </c>
      <c r="G31" s="77">
        <v>3.27</v>
      </c>
      <c r="H31" s="77">
        <v>3.22</v>
      </c>
      <c r="I31" s="77">
        <v>3.35</v>
      </c>
      <c r="J31" s="77">
        <v>3.22</v>
      </c>
      <c r="K31" s="78">
        <v>4.04</v>
      </c>
      <c r="L31" s="79">
        <v>69</v>
      </c>
      <c r="M31" s="80">
        <v>9683274</v>
      </c>
      <c r="N31" s="80">
        <v>31700856.93</v>
      </c>
    </row>
    <row r="32" spans="1:14" ht="13.9" customHeight="1">
      <c r="A32" s="58"/>
      <c r="B32" s="196" t="s">
        <v>90</v>
      </c>
      <c r="C32" s="197"/>
      <c r="D32" s="198"/>
      <c r="E32" s="202"/>
      <c r="F32" s="202"/>
      <c r="G32" s="202"/>
      <c r="H32" s="202"/>
      <c r="I32" s="202"/>
      <c r="J32" s="202"/>
      <c r="K32" s="200"/>
      <c r="L32" s="65">
        <f>SUM(L30:L31)</f>
        <v>73</v>
      </c>
      <c r="M32" s="65">
        <f>SUM(M30:M31)</f>
        <v>9710007</v>
      </c>
      <c r="N32" s="65">
        <f>SUM(N30:N31)</f>
        <v>32297804.82</v>
      </c>
    </row>
    <row r="33" spans="1:14" ht="13.9" customHeight="1">
      <c r="A33" s="58"/>
      <c r="B33" s="193" t="s">
        <v>84</v>
      </c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95"/>
    </row>
    <row r="34" spans="1:14" ht="13.9" customHeight="1">
      <c r="A34" s="58"/>
      <c r="B34" s="46" t="s">
        <v>120</v>
      </c>
      <c r="C34" s="59" t="s">
        <v>121</v>
      </c>
      <c r="D34" s="77">
        <v>6.13</v>
      </c>
      <c r="E34" s="77">
        <v>6.17</v>
      </c>
      <c r="F34" s="77">
        <v>6.11</v>
      </c>
      <c r="G34" s="77">
        <v>6.14</v>
      </c>
      <c r="H34" s="77">
        <v>6.11</v>
      </c>
      <c r="I34" s="77">
        <v>6.16</v>
      </c>
      <c r="J34" s="77">
        <v>6.13</v>
      </c>
      <c r="K34" s="78">
        <v>0.49</v>
      </c>
      <c r="L34" s="79">
        <v>83</v>
      </c>
      <c r="M34" s="80">
        <v>10489059</v>
      </c>
      <c r="N34" s="80">
        <v>64430068.259999998</v>
      </c>
    </row>
    <row r="35" spans="1:14" ht="13.9" customHeight="1">
      <c r="A35" s="58"/>
      <c r="B35" s="46" t="s">
        <v>162</v>
      </c>
      <c r="C35" s="59" t="s">
        <v>163</v>
      </c>
      <c r="D35" s="77">
        <v>1.18</v>
      </c>
      <c r="E35" s="77">
        <v>1.18</v>
      </c>
      <c r="F35" s="77">
        <v>1.17</v>
      </c>
      <c r="G35" s="77">
        <v>1.17</v>
      </c>
      <c r="H35" s="77">
        <v>1.19</v>
      </c>
      <c r="I35" s="77">
        <v>1.17</v>
      </c>
      <c r="J35" s="77">
        <v>1.19</v>
      </c>
      <c r="K35" s="78">
        <v>-1.68</v>
      </c>
      <c r="L35" s="79">
        <v>5</v>
      </c>
      <c r="M35" s="80">
        <v>673052</v>
      </c>
      <c r="N35" s="80">
        <v>790070.84</v>
      </c>
    </row>
    <row r="36" spans="1:14" ht="13.9" customHeight="1">
      <c r="A36" s="58"/>
      <c r="B36" s="46" t="s">
        <v>168</v>
      </c>
      <c r="C36" s="59" t="s">
        <v>169</v>
      </c>
      <c r="D36" s="77">
        <v>2.62</v>
      </c>
      <c r="E36" s="77">
        <v>2.63</v>
      </c>
      <c r="F36" s="77">
        <v>2.62</v>
      </c>
      <c r="G36" s="77">
        <v>2.63</v>
      </c>
      <c r="H36" s="77">
        <v>2.62</v>
      </c>
      <c r="I36" s="77">
        <v>2.63</v>
      </c>
      <c r="J36" s="77">
        <v>2.62</v>
      </c>
      <c r="K36" s="78">
        <v>0.38</v>
      </c>
      <c r="L36" s="79">
        <v>5</v>
      </c>
      <c r="M36" s="80">
        <v>536304</v>
      </c>
      <c r="N36" s="80">
        <v>1409195.18</v>
      </c>
    </row>
    <row r="37" spans="1:14" ht="13.9" customHeight="1">
      <c r="A37" s="58"/>
      <c r="B37" s="46" t="s">
        <v>224</v>
      </c>
      <c r="C37" s="59" t="s">
        <v>225</v>
      </c>
      <c r="D37" s="77">
        <v>2.4500000000000002</v>
      </c>
      <c r="E37" s="77">
        <v>2.5</v>
      </c>
      <c r="F37" s="77">
        <v>2.4500000000000002</v>
      </c>
      <c r="G37" s="77">
        <v>2.48</v>
      </c>
      <c r="H37" s="77">
        <v>2.4500000000000002</v>
      </c>
      <c r="I37" s="77">
        <v>2.5</v>
      </c>
      <c r="J37" s="77">
        <v>2.4500000000000002</v>
      </c>
      <c r="K37" s="78">
        <v>2.04</v>
      </c>
      <c r="L37" s="79">
        <v>216</v>
      </c>
      <c r="M37" s="80">
        <v>36180000</v>
      </c>
      <c r="N37" s="80">
        <v>89643009.200000003</v>
      </c>
    </row>
    <row r="38" spans="1:14" ht="13.9" customHeight="1">
      <c r="A38" s="58"/>
      <c r="B38" s="46" t="s">
        <v>160</v>
      </c>
      <c r="C38" s="59" t="s">
        <v>161</v>
      </c>
      <c r="D38" s="77">
        <v>5.36</v>
      </c>
      <c r="E38" s="77">
        <v>5.4</v>
      </c>
      <c r="F38" s="77">
        <v>5.36</v>
      </c>
      <c r="G38" s="77">
        <v>5.37</v>
      </c>
      <c r="H38" s="77">
        <v>5.35</v>
      </c>
      <c r="I38" s="77">
        <v>5.4</v>
      </c>
      <c r="J38" s="77">
        <v>5.35</v>
      </c>
      <c r="K38" s="78">
        <v>0.93</v>
      </c>
      <c r="L38" s="79">
        <v>2</v>
      </c>
      <c r="M38" s="80">
        <v>13268</v>
      </c>
      <c r="N38" s="80">
        <v>71276.479999999996</v>
      </c>
    </row>
    <row r="39" spans="1:14" ht="13.9" customHeight="1">
      <c r="A39" s="58"/>
      <c r="B39" s="196" t="s">
        <v>91</v>
      </c>
      <c r="C39" s="197"/>
      <c r="D39" s="198"/>
      <c r="E39" s="202"/>
      <c r="F39" s="202"/>
      <c r="G39" s="202"/>
      <c r="H39" s="202"/>
      <c r="I39" s="202"/>
      <c r="J39" s="202"/>
      <c r="K39" s="200"/>
      <c r="L39" s="65">
        <f>SUM(L34:L38)</f>
        <v>311</v>
      </c>
      <c r="M39" s="65">
        <f>SUM(M34:M38)</f>
        <v>47891683</v>
      </c>
      <c r="N39" s="65">
        <f>SUM(N34:N38)</f>
        <v>156343619.96000001</v>
      </c>
    </row>
    <row r="40" spans="1:14" ht="13.9" customHeight="1">
      <c r="A40" s="58"/>
      <c r="B40" s="193" t="s">
        <v>31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195"/>
    </row>
    <row r="41" spans="1:14" ht="13.9" customHeight="1">
      <c r="A41" s="58"/>
      <c r="B41" s="46" t="s">
        <v>137</v>
      </c>
      <c r="C41" s="59" t="s">
        <v>138</v>
      </c>
      <c r="D41" s="100">
        <v>13.25</v>
      </c>
      <c r="E41" s="100">
        <v>14.5</v>
      </c>
      <c r="F41" s="100">
        <v>13.25</v>
      </c>
      <c r="G41" s="100">
        <v>13.73</v>
      </c>
      <c r="H41" s="100">
        <v>12.71</v>
      </c>
      <c r="I41" s="100">
        <v>14.5</v>
      </c>
      <c r="J41" s="100">
        <v>12.8</v>
      </c>
      <c r="K41" s="101">
        <v>13.28</v>
      </c>
      <c r="L41" s="98">
        <v>7</v>
      </c>
      <c r="M41" s="99">
        <v>146436</v>
      </c>
      <c r="N41" s="99">
        <v>2010506.5</v>
      </c>
    </row>
    <row r="42" spans="1:14" ht="13.9" customHeight="1">
      <c r="A42" s="58"/>
      <c r="B42" s="46" t="s">
        <v>251</v>
      </c>
      <c r="C42" s="59" t="s">
        <v>252</v>
      </c>
      <c r="D42" s="100">
        <v>65</v>
      </c>
      <c r="E42" s="100">
        <v>65</v>
      </c>
      <c r="F42" s="100">
        <v>65</v>
      </c>
      <c r="G42" s="100">
        <v>65</v>
      </c>
      <c r="H42" s="100">
        <v>65.03</v>
      </c>
      <c r="I42" s="100">
        <v>65</v>
      </c>
      <c r="J42" s="100">
        <v>65</v>
      </c>
      <c r="K42" s="101">
        <v>0</v>
      </c>
      <c r="L42" s="98">
        <v>2</v>
      </c>
      <c r="M42" s="99">
        <v>903</v>
      </c>
      <c r="N42" s="99">
        <v>58695</v>
      </c>
    </row>
    <row r="43" spans="1:14" ht="13.9" customHeight="1">
      <c r="A43" s="58"/>
      <c r="B43" s="196" t="s">
        <v>92</v>
      </c>
      <c r="C43" s="197"/>
      <c r="D43" s="198"/>
      <c r="E43" s="202"/>
      <c r="F43" s="202"/>
      <c r="G43" s="202"/>
      <c r="H43" s="202"/>
      <c r="I43" s="202"/>
      <c r="J43" s="202"/>
      <c r="K43" s="200"/>
      <c r="L43" s="64">
        <f>SUM(L41:L42)</f>
        <v>9</v>
      </c>
      <c r="M43" s="61">
        <f>SUM(M41:M42)</f>
        <v>147339</v>
      </c>
      <c r="N43" s="61">
        <f>SUM(N41:N42)</f>
        <v>2069201.5</v>
      </c>
    </row>
    <row r="44" spans="1:14" ht="13.9" customHeight="1">
      <c r="A44" s="58"/>
      <c r="B44" s="193" t="s">
        <v>85</v>
      </c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  <c r="N44" s="195"/>
    </row>
    <row r="45" spans="1:14" ht="13.9" customHeight="1">
      <c r="A45" s="58"/>
      <c r="B45" s="46" t="s">
        <v>174</v>
      </c>
      <c r="C45" s="59" t="s">
        <v>175</v>
      </c>
      <c r="D45" s="100">
        <v>2.11</v>
      </c>
      <c r="E45" s="100">
        <v>2.11</v>
      </c>
      <c r="F45" s="100">
        <v>2.11</v>
      </c>
      <c r="G45" s="100">
        <v>2.11</v>
      </c>
      <c r="H45" s="100">
        <v>2.11</v>
      </c>
      <c r="I45" s="100">
        <v>2.11</v>
      </c>
      <c r="J45" s="100">
        <v>2.11</v>
      </c>
      <c r="K45" s="101">
        <v>0</v>
      </c>
      <c r="L45" s="98">
        <v>1</v>
      </c>
      <c r="M45" s="99">
        <v>9940</v>
      </c>
      <c r="N45" s="99">
        <v>20973.4</v>
      </c>
    </row>
    <row r="46" spans="1:14" ht="13.9" customHeight="1">
      <c r="A46" s="58"/>
      <c r="B46" s="46" t="s">
        <v>180</v>
      </c>
      <c r="C46" s="59" t="s">
        <v>181</v>
      </c>
      <c r="D46" s="100">
        <v>4.7</v>
      </c>
      <c r="E46" s="100">
        <v>4.7</v>
      </c>
      <c r="F46" s="100">
        <v>4.7</v>
      </c>
      <c r="G46" s="100">
        <v>4.7</v>
      </c>
      <c r="H46" s="100">
        <v>4.5</v>
      </c>
      <c r="I46" s="100">
        <v>4.7</v>
      </c>
      <c r="J46" s="100">
        <v>4.5</v>
      </c>
      <c r="K46" s="101">
        <v>4.4400000000000004</v>
      </c>
      <c r="L46" s="98">
        <v>1</v>
      </c>
      <c r="M46" s="99">
        <v>66343</v>
      </c>
      <c r="N46" s="99">
        <v>311812.09999999998</v>
      </c>
    </row>
    <row r="47" spans="1:14" ht="13.9" customHeight="1">
      <c r="A47" s="58"/>
      <c r="B47" s="46" t="s">
        <v>87</v>
      </c>
      <c r="C47" s="59" t="s">
        <v>43</v>
      </c>
      <c r="D47" s="100">
        <v>0.36</v>
      </c>
      <c r="E47" s="100">
        <v>0.36</v>
      </c>
      <c r="F47" s="100">
        <v>0.36</v>
      </c>
      <c r="G47" s="100">
        <v>0.36</v>
      </c>
      <c r="H47" s="100">
        <v>0.36</v>
      </c>
      <c r="I47" s="100">
        <v>0.36</v>
      </c>
      <c r="J47" s="100">
        <v>0.36</v>
      </c>
      <c r="K47" s="101">
        <v>0</v>
      </c>
      <c r="L47" s="98">
        <v>1</v>
      </c>
      <c r="M47" s="99">
        <v>4700</v>
      </c>
      <c r="N47" s="99">
        <v>1692</v>
      </c>
    </row>
    <row r="48" spans="1:14" ht="13.9" customHeight="1">
      <c r="A48" s="58"/>
      <c r="B48" s="196" t="s">
        <v>184</v>
      </c>
      <c r="C48" s="197"/>
      <c r="D48" s="198"/>
      <c r="E48" s="202"/>
      <c r="F48" s="202"/>
      <c r="G48" s="202"/>
      <c r="H48" s="202"/>
      <c r="I48" s="202"/>
      <c r="J48" s="202"/>
      <c r="K48" s="200"/>
      <c r="L48" s="64">
        <f>SUM(L45:L47)</f>
        <v>3</v>
      </c>
      <c r="M48" s="61">
        <f>SUM(M45:M47)</f>
        <v>80983</v>
      </c>
      <c r="N48" s="61">
        <f>SUM(N45:N47)</f>
        <v>334477.5</v>
      </c>
    </row>
    <row r="49" spans="1:14" s="52" customFormat="1" ht="13.9" customHeight="1">
      <c r="B49" s="66" t="s">
        <v>32</v>
      </c>
      <c r="C49" s="187"/>
      <c r="D49" s="203"/>
      <c r="E49" s="203"/>
      <c r="F49" s="203"/>
      <c r="G49" s="203"/>
      <c r="H49" s="203"/>
      <c r="I49" s="203"/>
      <c r="J49" s="203"/>
      <c r="K49" s="189"/>
      <c r="L49" s="67">
        <f>L48+L43+L39+L32+L25+L21+L28</f>
        <v>1104</v>
      </c>
      <c r="M49" s="67">
        <f>M48+M43+M39+M32+M25+M21+M28</f>
        <v>796399825</v>
      </c>
      <c r="N49" s="67">
        <f>N48+N43+N39+N32+N25+N21+N28</f>
        <v>637663742.00999999</v>
      </c>
    </row>
    <row r="50" spans="1:14" s="52" customFormat="1" ht="22.5" customHeight="1">
      <c r="A50" s="51"/>
      <c r="B50" s="190" t="s">
        <v>294</v>
      </c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2"/>
    </row>
    <row r="51" spans="1:14" s="52" customFormat="1" ht="48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5" customHeight="1">
      <c r="B52" s="193" t="s">
        <v>29</v>
      </c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195"/>
    </row>
    <row r="53" spans="1:14" ht="15" customHeight="1">
      <c r="A53" s="58"/>
      <c r="B53" s="46" t="s">
        <v>141</v>
      </c>
      <c r="C53" s="59" t="s">
        <v>142</v>
      </c>
      <c r="D53" s="100">
        <v>0.1</v>
      </c>
      <c r="E53" s="100">
        <v>0.1</v>
      </c>
      <c r="F53" s="100">
        <v>0.1</v>
      </c>
      <c r="G53" s="100">
        <v>0.1</v>
      </c>
      <c r="H53" s="100">
        <v>0.1</v>
      </c>
      <c r="I53" s="100">
        <v>0.1</v>
      </c>
      <c r="J53" s="100">
        <v>0.1</v>
      </c>
      <c r="K53" s="101">
        <v>0</v>
      </c>
      <c r="L53" s="98">
        <v>1</v>
      </c>
      <c r="M53" s="99">
        <v>100000</v>
      </c>
      <c r="N53" s="99">
        <v>10000</v>
      </c>
    </row>
    <row r="54" spans="1:14" ht="15" customHeight="1">
      <c r="A54" s="58"/>
      <c r="B54" s="46" t="s">
        <v>176</v>
      </c>
      <c r="C54" s="59" t="s">
        <v>177</v>
      </c>
      <c r="D54" s="100">
        <v>0.56000000000000005</v>
      </c>
      <c r="E54" s="100">
        <v>0.56000000000000005</v>
      </c>
      <c r="F54" s="100">
        <v>0.56000000000000005</v>
      </c>
      <c r="G54" s="100">
        <v>0.56000000000000005</v>
      </c>
      <c r="H54" s="100">
        <v>0.57999999999999996</v>
      </c>
      <c r="I54" s="100">
        <v>0.56000000000000005</v>
      </c>
      <c r="J54" s="100">
        <v>0.57999999999999996</v>
      </c>
      <c r="K54" s="101">
        <v>-3.45</v>
      </c>
      <c r="L54" s="98">
        <v>4</v>
      </c>
      <c r="M54" s="99">
        <v>13000000</v>
      </c>
      <c r="N54" s="99">
        <v>7280000</v>
      </c>
    </row>
    <row r="55" spans="1:14" ht="15" customHeight="1">
      <c r="A55" s="58"/>
      <c r="B55" s="196" t="s">
        <v>89</v>
      </c>
      <c r="C55" s="197"/>
      <c r="D55" s="198"/>
      <c r="E55" s="202"/>
      <c r="F55" s="202"/>
      <c r="G55" s="202"/>
      <c r="H55" s="202"/>
      <c r="I55" s="202"/>
      <c r="J55" s="202"/>
      <c r="K55" s="200"/>
      <c r="L55" s="65">
        <f>SUM(L53:L54)</f>
        <v>5</v>
      </c>
      <c r="M55" s="65">
        <f>SUM(M53:M54)</f>
        <v>13100000</v>
      </c>
      <c r="N55" s="65">
        <f>SUM(N53:N54)</f>
        <v>7290000</v>
      </c>
    </row>
    <row r="56" spans="1:14" ht="15" customHeight="1">
      <c r="A56" s="58"/>
      <c r="B56" s="193" t="s">
        <v>94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195"/>
    </row>
    <row r="57" spans="1:14" ht="15" customHeight="1">
      <c r="A57" s="58"/>
      <c r="B57" s="46" t="s">
        <v>230</v>
      </c>
      <c r="C57" s="59" t="s">
        <v>231</v>
      </c>
      <c r="D57" s="100">
        <v>5.35</v>
      </c>
      <c r="E57" s="77">
        <v>5.35</v>
      </c>
      <c r="F57" s="77">
        <v>4.95</v>
      </c>
      <c r="G57" s="77">
        <v>5.09</v>
      </c>
      <c r="H57" s="77">
        <v>5.4</v>
      </c>
      <c r="I57" s="77">
        <v>4.95</v>
      </c>
      <c r="J57" s="77">
        <v>5.4</v>
      </c>
      <c r="K57" s="78">
        <v>-8.33</v>
      </c>
      <c r="L57" s="79">
        <v>2</v>
      </c>
      <c r="M57" s="80">
        <v>1552</v>
      </c>
      <c r="N57" s="80">
        <v>7903.2</v>
      </c>
    </row>
    <row r="58" spans="1:14" ht="15" customHeight="1">
      <c r="A58" s="58"/>
      <c r="B58" s="196" t="s">
        <v>275</v>
      </c>
      <c r="C58" s="197"/>
      <c r="D58" s="198"/>
      <c r="E58" s="202"/>
      <c r="F58" s="202"/>
      <c r="G58" s="202"/>
      <c r="H58" s="202"/>
      <c r="I58" s="202"/>
      <c r="J58" s="202"/>
      <c r="K58" s="200"/>
      <c r="L58" s="65">
        <f>SUM(L57)</f>
        <v>2</v>
      </c>
      <c r="M58" s="65">
        <f>SUM(M57)</f>
        <v>1552</v>
      </c>
      <c r="N58" s="65">
        <f>SUM(N57)</f>
        <v>7903.2</v>
      </c>
    </row>
    <row r="59" spans="1:14" ht="15" customHeight="1">
      <c r="A59" s="58"/>
      <c r="B59" s="193" t="s">
        <v>83</v>
      </c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195"/>
    </row>
    <row r="60" spans="1:14" ht="15" customHeight="1">
      <c r="A60" s="58"/>
      <c r="B60" s="46" t="s">
        <v>33</v>
      </c>
      <c r="C60" s="59" t="s">
        <v>34</v>
      </c>
      <c r="D60" s="100">
        <v>1.68</v>
      </c>
      <c r="E60" s="100">
        <v>1.68</v>
      </c>
      <c r="F60" s="100">
        <v>1.67</v>
      </c>
      <c r="G60" s="100">
        <v>1.67</v>
      </c>
      <c r="H60" s="100">
        <v>1.68</v>
      </c>
      <c r="I60" s="100">
        <v>1.67</v>
      </c>
      <c r="J60" s="100">
        <v>1.68</v>
      </c>
      <c r="K60" s="101">
        <v>-0.6</v>
      </c>
      <c r="L60" s="98">
        <v>3</v>
      </c>
      <c r="M60" s="99">
        <v>111005</v>
      </c>
      <c r="N60" s="99">
        <v>185488.4</v>
      </c>
    </row>
    <row r="61" spans="1:14" ht="15" customHeight="1">
      <c r="A61" s="58"/>
      <c r="B61" s="196" t="s">
        <v>91</v>
      </c>
      <c r="C61" s="197"/>
      <c r="D61" s="198"/>
      <c r="E61" s="202"/>
      <c r="F61" s="202"/>
      <c r="G61" s="202"/>
      <c r="H61" s="202"/>
      <c r="I61" s="202"/>
      <c r="J61" s="202"/>
      <c r="K61" s="200"/>
      <c r="L61" s="65">
        <f>SUM(L60:L60)</f>
        <v>3</v>
      </c>
      <c r="M61" s="65">
        <f>SUM(M60:M60)</f>
        <v>111005</v>
      </c>
      <c r="N61" s="65">
        <f>SUM(N60:N60)</f>
        <v>185488.4</v>
      </c>
    </row>
    <row r="62" spans="1:14" ht="15" customHeight="1">
      <c r="A62" s="58"/>
      <c r="B62" s="193" t="s">
        <v>84</v>
      </c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195"/>
    </row>
    <row r="63" spans="1:14" ht="15" customHeight="1">
      <c r="A63" s="58"/>
      <c r="B63" s="46" t="s">
        <v>35</v>
      </c>
      <c r="C63" s="59" t="s">
        <v>36</v>
      </c>
      <c r="D63" s="82">
        <v>2.97</v>
      </c>
      <c r="E63" s="82">
        <v>2.97</v>
      </c>
      <c r="F63" s="82">
        <v>2.92</v>
      </c>
      <c r="G63" s="82">
        <v>2.92</v>
      </c>
      <c r="H63" s="82">
        <v>2.92</v>
      </c>
      <c r="I63" s="82">
        <v>2.93</v>
      </c>
      <c r="J63" s="82">
        <v>2.97</v>
      </c>
      <c r="K63" s="87">
        <v>-1.35</v>
      </c>
      <c r="L63" s="88">
        <v>12</v>
      </c>
      <c r="M63" s="89">
        <v>705114</v>
      </c>
      <c r="N63" s="89">
        <v>2060585.02</v>
      </c>
    </row>
    <row r="64" spans="1:14" ht="15" customHeight="1">
      <c r="A64" s="58"/>
      <c r="B64" s="196" t="s">
        <v>91</v>
      </c>
      <c r="C64" s="197"/>
      <c r="D64" s="198"/>
      <c r="E64" s="202"/>
      <c r="F64" s="202"/>
      <c r="G64" s="202"/>
      <c r="H64" s="202"/>
      <c r="I64" s="202"/>
      <c r="J64" s="202"/>
      <c r="K64" s="200"/>
      <c r="L64" s="65">
        <f>SUM(L63:L63)</f>
        <v>12</v>
      </c>
      <c r="M64" s="65">
        <f>SUM(M63:M63)</f>
        <v>705114</v>
      </c>
      <c r="N64" s="65">
        <f>SUM(N63:N63)</f>
        <v>2060585.02</v>
      </c>
    </row>
    <row r="65" spans="1:14" s="52" customFormat="1" ht="15" customHeight="1">
      <c r="B65" s="66" t="s">
        <v>122</v>
      </c>
      <c r="C65" s="187"/>
      <c r="D65" s="188"/>
      <c r="E65" s="188"/>
      <c r="F65" s="188"/>
      <c r="G65" s="188"/>
      <c r="H65" s="188"/>
      <c r="I65" s="188"/>
      <c r="J65" s="188"/>
      <c r="K65" s="189"/>
      <c r="L65" s="67">
        <f>L64+L55+L61+L58</f>
        <v>22</v>
      </c>
      <c r="M65" s="67">
        <f t="shared" ref="M65:N65" si="0">M64+M55+M61+M58</f>
        <v>13917671</v>
      </c>
      <c r="N65" s="67">
        <f t="shared" si="0"/>
        <v>9543976.6199999992</v>
      </c>
    </row>
    <row r="66" spans="1:14" s="52" customFormat="1" ht="22.5" customHeight="1">
      <c r="A66" s="51"/>
      <c r="B66" s="190" t="s">
        <v>295</v>
      </c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2"/>
    </row>
    <row r="67" spans="1:14" s="52" customFormat="1" ht="44.25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5" customHeight="1">
      <c r="A68" s="58"/>
      <c r="B68" s="193" t="s">
        <v>83</v>
      </c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195"/>
    </row>
    <row r="69" spans="1:14" ht="15" customHeight="1">
      <c r="A69" s="58"/>
      <c r="B69" s="93" t="s">
        <v>195</v>
      </c>
      <c r="C69" s="94" t="s">
        <v>196</v>
      </c>
      <c r="D69" s="90">
        <v>1.33</v>
      </c>
      <c r="E69" s="100">
        <v>1.41</v>
      </c>
      <c r="F69" s="100">
        <v>1.33</v>
      </c>
      <c r="G69" s="100">
        <v>1.34</v>
      </c>
      <c r="H69" s="100">
        <v>1.32</v>
      </c>
      <c r="I69" s="100">
        <v>1.33</v>
      </c>
      <c r="J69" s="100">
        <v>1.32</v>
      </c>
      <c r="K69" s="101">
        <v>0.76</v>
      </c>
      <c r="L69" s="98">
        <v>6</v>
      </c>
      <c r="M69" s="99">
        <v>901393</v>
      </c>
      <c r="N69" s="99">
        <v>1205972.69</v>
      </c>
    </row>
    <row r="70" spans="1:14" ht="15" customHeight="1">
      <c r="A70" s="58"/>
      <c r="B70" s="93" t="s">
        <v>86</v>
      </c>
      <c r="C70" s="94" t="s">
        <v>42</v>
      </c>
      <c r="D70" s="90">
        <v>1.5</v>
      </c>
      <c r="E70" s="100">
        <v>1.5</v>
      </c>
      <c r="F70" s="100">
        <v>1.5</v>
      </c>
      <c r="G70" s="100">
        <v>1.5</v>
      </c>
      <c r="H70" s="100">
        <v>1.45</v>
      </c>
      <c r="I70" s="100">
        <v>1.5</v>
      </c>
      <c r="J70" s="100">
        <v>1.4</v>
      </c>
      <c r="K70" s="101">
        <v>7.14</v>
      </c>
      <c r="L70" s="98">
        <v>3</v>
      </c>
      <c r="M70" s="99">
        <v>25730</v>
      </c>
      <c r="N70" s="99">
        <v>38595</v>
      </c>
    </row>
    <row r="71" spans="1:14" ht="15" customHeight="1">
      <c r="A71" s="58"/>
      <c r="B71" s="196" t="s">
        <v>91</v>
      </c>
      <c r="C71" s="197"/>
      <c r="D71" s="198"/>
      <c r="E71" s="202"/>
      <c r="F71" s="202"/>
      <c r="G71" s="202"/>
      <c r="H71" s="202"/>
      <c r="I71" s="202"/>
      <c r="J71" s="202"/>
      <c r="K71" s="200"/>
      <c r="L71" s="65">
        <f>SUM(L69:L70)</f>
        <v>9</v>
      </c>
      <c r="M71" s="65">
        <f>SUM(M69:M70)</f>
        <v>927123</v>
      </c>
      <c r="N71" s="65">
        <f>SUM(N69:N70)</f>
        <v>1244567.69</v>
      </c>
    </row>
    <row r="72" spans="1:14" ht="15" customHeight="1">
      <c r="A72" s="58"/>
      <c r="B72" s="193" t="s">
        <v>84</v>
      </c>
      <c r="C72" s="194"/>
      <c r="D72" s="194"/>
      <c r="E72" s="194"/>
      <c r="F72" s="194"/>
      <c r="G72" s="194"/>
      <c r="H72" s="194"/>
      <c r="I72" s="194"/>
      <c r="J72" s="194"/>
      <c r="K72" s="194"/>
      <c r="L72" s="194"/>
      <c r="M72" s="194"/>
      <c r="N72" s="195"/>
    </row>
    <row r="73" spans="1:14" ht="15" customHeight="1">
      <c r="A73" s="58"/>
      <c r="B73" s="93" t="s">
        <v>261</v>
      </c>
      <c r="C73" s="94" t="s">
        <v>262</v>
      </c>
      <c r="D73" s="90">
        <v>1.39</v>
      </c>
      <c r="E73" s="100">
        <v>1.45</v>
      </c>
      <c r="F73" s="100">
        <v>1.39</v>
      </c>
      <c r="G73" s="100">
        <v>1.39</v>
      </c>
      <c r="H73" s="100">
        <v>1.36</v>
      </c>
      <c r="I73" s="100">
        <v>1.39</v>
      </c>
      <c r="J73" s="100">
        <v>1.4</v>
      </c>
      <c r="K73" s="101">
        <v>-0.71</v>
      </c>
      <c r="L73" s="98">
        <v>6</v>
      </c>
      <c r="M73" s="99">
        <v>2264402</v>
      </c>
      <c r="N73" s="99">
        <v>3149815.09</v>
      </c>
    </row>
    <row r="74" spans="1:14" ht="15" customHeight="1">
      <c r="A74" s="58"/>
      <c r="B74" s="93" t="s">
        <v>207</v>
      </c>
      <c r="C74" s="94" t="s">
        <v>208</v>
      </c>
      <c r="D74" s="90">
        <v>1.91</v>
      </c>
      <c r="E74" s="100">
        <v>1.91</v>
      </c>
      <c r="F74" s="100">
        <v>1.8</v>
      </c>
      <c r="G74" s="100">
        <v>1.81</v>
      </c>
      <c r="H74" s="100">
        <v>1.91</v>
      </c>
      <c r="I74" s="100">
        <v>1.8</v>
      </c>
      <c r="J74" s="100">
        <v>1.91</v>
      </c>
      <c r="K74" s="101">
        <v>-5.76</v>
      </c>
      <c r="L74" s="98">
        <v>6</v>
      </c>
      <c r="M74" s="99">
        <v>2029021</v>
      </c>
      <c r="N74" s="99">
        <v>3675100.11</v>
      </c>
    </row>
    <row r="75" spans="1:14" ht="15" customHeight="1">
      <c r="A75" s="58"/>
      <c r="B75" s="93" t="s">
        <v>38</v>
      </c>
      <c r="C75" s="94" t="s">
        <v>39</v>
      </c>
      <c r="D75" s="90">
        <v>1.2</v>
      </c>
      <c r="E75" s="100">
        <v>1.2</v>
      </c>
      <c r="F75" s="100">
        <v>1.2</v>
      </c>
      <c r="G75" s="100">
        <v>1.2</v>
      </c>
      <c r="H75" s="100">
        <v>1.2</v>
      </c>
      <c r="I75" s="100">
        <v>1.2</v>
      </c>
      <c r="J75" s="100">
        <v>1.23</v>
      </c>
      <c r="K75" s="101">
        <v>-2.44</v>
      </c>
      <c r="L75" s="98">
        <v>6</v>
      </c>
      <c r="M75" s="99">
        <v>513000</v>
      </c>
      <c r="N75" s="99">
        <v>615600</v>
      </c>
    </row>
    <row r="76" spans="1:14" ht="15" customHeight="1">
      <c r="A76" s="58"/>
      <c r="B76" s="196" t="s">
        <v>91</v>
      </c>
      <c r="C76" s="197"/>
      <c r="D76" s="198"/>
      <c r="E76" s="199"/>
      <c r="F76" s="199"/>
      <c r="G76" s="199"/>
      <c r="H76" s="199"/>
      <c r="I76" s="199"/>
      <c r="J76" s="199"/>
      <c r="K76" s="200"/>
      <c r="L76" s="65">
        <f>SUM(L73:L75)</f>
        <v>18</v>
      </c>
      <c r="M76" s="65">
        <f>SUM(M73:M75)</f>
        <v>4806423</v>
      </c>
      <c r="N76" s="65">
        <f>SUM(N73:N75)</f>
        <v>7440515.1999999993</v>
      </c>
    </row>
    <row r="77" spans="1:14" ht="15" customHeight="1">
      <c r="A77" s="58"/>
      <c r="B77" s="193" t="s">
        <v>31</v>
      </c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5"/>
    </row>
    <row r="78" spans="1:14" ht="15" customHeight="1">
      <c r="A78" s="58"/>
      <c r="B78" s="93" t="s">
        <v>228</v>
      </c>
      <c r="C78" s="94" t="s">
        <v>229</v>
      </c>
      <c r="D78" s="77">
        <v>18.649999999999999</v>
      </c>
      <c r="E78" s="77">
        <v>18.649999999999999</v>
      </c>
      <c r="F78" s="77">
        <v>18.5</v>
      </c>
      <c r="G78" s="82">
        <v>18.579999999999998</v>
      </c>
      <c r="H78" s="82">
        <v>18.5</v>
      </c>
      <c r="I78" s="82">
        <v>18.5</v>
      </c>
      <c r="J78" s="77">
        <v>18.649999999999999</v>
      </c>
      <c r="K78" s="78">
        <v>-0.8</v>
      </c>
      <c r="L78" s="79">
        <v>7</v>
      </c>
      <c r="M78" s="80">
        <v>48458</v>
      </c>
      <c r="N78" s="80">
        <v>900391.7</v>
      </c>
    </row>
    <row r="79" spans="1:14" ht="15" customHeight="1">
      <c r="A79" s="58"/>
      <c r="B79" s="196" t="s">
        <v>92</v>
      </c>
      <c r="C79" s="197"/>
      <c r="D79" s="198"/>
      <c r="E79" s="199"/>
      <c r="F79" s="199"/>
      <c r="G79" s="199"/>
      <c r="H79" s="199"/>
      <c r="I79" s="199"/>
      <c r="J79" s="199"/>
      <c r="K79" s="200"/>
      <c r="L79" s="65">
        <f>L78</f>
        <v>7</v>
      </c>
      <c r="M79" s="65">
        <f t="shared" ref="M79:N79" si="1">M78</f>
        <v>48458</v>
      </c>
      <c r="N79" s="65">
        <f t="shared" si="1"/>
        <v>900391.7</v>
      </c>
    </row>
    <row r="80" spans="1:14" ht="15" customHeight="1">
      <c r="A80" s="58"/>
      <c r="B80" s="193" t="s">
        <v>85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5"/>
    </row>
    <row r="81" spans="1:14" ht="15" customHeight="1">
      <c r="A81" s="58"/>
      <c r="B81" s="46" t="s">
        <v>191</v>
      </c>
      <c r="C81" s="59" t="s">
        <v>192</v>
      </c>
      <c r="D81" s="63">
        <v>6.64</v>
      </c>
      <c r="E81" s="77">
        <v>7.15</v>
      </c>
      <c r="F81" s="77">
        <v>6.64</v>
      </c>
      <c r="G81" s="77">
        <v>6.88</v>
      </c>
      <c r="H81" s="77">
        <v>6.25</v>
      </c>
      <c r="I81" s="77">
        <v>6.84</v>
      </c>
      <c r="J81" s="77">
        <v>6.64</v>
      </c>
      <c r="K81" s="101">
        <v>3.01</v>
      </c>
      <c r="L81" s="79">
        <v>455</v>
      </c>
      <c r="M81" s="80">
        <v>78556590</v>
      </c>
      <c r="N81" s="80">
        <v>540646519.22000003</v>
      </c>
    </row>
    <row r="82" spans="1:14" ht="15" customHeight="1">
      <c r="A82" s="58"/>
      <c r="B82" s="196" t="s">
        <v>184</v>
      </c>
      <c r="C82" s="197"/>
      <c r="D82" s="198"/>
      <c r="E82" s="199"/>
      <c r="F82" s="199"/>
      <c r="G82" s="199"/>
      <c r="H82" s="199"/>
      <c r="I82" s="199"/>
      <c r="J82" s="199"/>
      <c r="K82" s="200"/>
      <c r="L82" s="64">
        <f>L81</f>
        <v>455</v>
      </c>
      <c r="M82" s="64">
        <f t="shared" ref="M82:N82" si="2">M81</f>
        <v>78556590</v>
      </c>
      <c r="N82" s="80">
        <f t="shared" si="2"/>
        <v>540646519.22000003</v>
      </c>
    </row>
    <row r="83" spans="1:14" s="52" customFormat="1" ht="15" customHeight="1">
      <c r="B83" s="66" t="s">
        <v>71</v>
      </c>
      <c r="C83" s="187"/>
      <c r="D83" s="188"/>
      <c r="E83" s="188"/>
      <c r="F83" s="188"/>
      <c r="G83" s="188"/>
      <c r="H83" s="188"/>
      <c r="I83" s="188"/>
      <c r="J83" s="188"/>
      <c r="K83" s="189"/>
      <c r="L83" s="67">
        <f>L82+L79+L76+L71</f>
        <v>489</v>
      </c>
      <c r="M83" s="67">
        <f>M82+M79+M76+M71</f>
        <v>84338594</v>
      </c>
      <c r="N83" s="67">
        <f>N82+N79+N76+N71</f>
        <v>550231993.81000018</v>
      </c>
    </row>
    <row r="84" spans="1:14" s="52" customFormat="1" ht="15" customHeight="1">
      <c r="B84" s="66" t="s">
        <v>40</v>
      </c>
      <c r="C84" s="187"/>
      <c r="D84" s="188"/>
      <c r="E84" s="188"/>
      <c r="F84" s="188"/>
      <c r="G84" s="188"/>
      <c r="H84" s="188"/>
      <c r="I84" s="188"/>
      <c r="J84" s="188"/>
      <c r="K84" s="189"/>
      <c r="L84" s="67">
        <f>L83+L65+L49</f>
        <v>1615</v>
      </c>
      <c r="M84" s="67">
        <f>M83+M65+M49</f>
        <v>894656090</v>
      </c>
      <c r="N84" s="67">
        <f>N83+N65+N49</f>
        <v>1197439712.4400001</v>
      </c>
    </row>
    <row r="85" spans="1:14" ht="12.95" customHeight="1">
      <c r="A85" s="58"/>
      <c r="N85" s="71"/>
    </row>
    <row r="86" spans="1:14" s="52" customFormat="1" ht="18.75" customHeight="1">
      <c r="B86" s="58"/>
      <c r="C86" s="68"/>
      <c r="D86" s="58"/>
      <c r="E86" s="58"/>
      <c r="F86" s="58"/>
      <c r="G86" s="58"/>
      <c r="H86" s="58"/>
      <c r="I86" s="58"/>
      <c r="J86" s="69"/>
      <c r="K86" s="70"/>
      <c r="L86" s="71"/>
      <c r="M86" s="71"/>
      <c r="N86" s="72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ht="12.95" customHeight="1">
      <c r="A88" s="58"/>
    </row>
  </sheetData>
  <mergeCells count="52">
    <mergeCell ref="B50:N50"/>
    <mergeCell ref="B33:N33"/>
    <mergeCell ref="D39:K39"/>
    <mergeCell ref="B39:C39"/>
    <mergeCell ref="C49:K49"/>
    <mergeCell ref="B40:N40"/>
    <mergeCell ref="D43:K43"/>
    <mergeCell ref="B43:C43"/>
    <mergeCell ref="B44:N44"/>
    <mergeCell ref="B48:C48"/>
    <mergeCell ref="D48:K48"/>
    <mergeCell ref="B52:N52"/>
    <mergeCell ref="B55:C55"/>
    <mergeCell ref="D55:K55"/>
    <mergeCell ref="B62:N62"/>
    <mergeCell ref="C65:K65"/>
    <mergeCell ref="B64:C64"/>
    <mergeCell ref="D64:K64"/>
    <mergeCell ref="B59:N59"/>
    <mergeCell ref="B61:C61"/>
    <mergeCell ref="D61:K61"/>
    <mergeCell ref="B56:N56"/>
    <mergeCell ref="B58:C58"/>
    <mergeCell ref="D58:K58"/>
    <mergeCell ref="B25:C25"/>
    <mergeCell ref="D25:K25"/>
    <mergeCell ref="B29:N29"/>
    <mergeCell ref="B32:C32"/>
    <mergeCell ref="D32:K32"/>
    <mergeCell ref="B26:N26"/>
    <mergeCell ref="B28:C28"/>
    <mergeCell ref="D28:K28"/>
    <mergeCell ref="B1:N1"/>
    <mergeCell ref="B3:N3"/>
    <mergeCell ref="B21:C21"/>
    <mergeCell ref="D21:K21"/>
    <mergeCell ref="B22:N22"/>
    <mergeCell ref="C84:K84"/>
    <mergeCell ref="B66:N66"/>
    <mergeCell ref="C83:K83"/>
    <mergeCell ref="B72:N72"/>
    <mergeCell ref="B76:C76"/>
    <mergeCell ref="D76:K76"/>
    <mergeCell ref="B80:N80"/>
    <mergeCell ref="B82:C82"/>
    <mergeCell ref="D82:K82"/>
    <mergeCell ref="B79:C79"/>
    <mergeCell ref="D79:K79"/>
    <mergeCell ref="B77:N77"/>
    <mergeCell ref="B68:N68"/>
    <mergeCell ref="B71:C71"/>
    <mergeCell ref="D71:K7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5"/>
  <sheetViews>
    <sheetView zoomScale="130" zoomScaleNormal="130" workbookViewId="0">
      <selection activeCell="D15" sqref="C15:D1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07" t="s">
        <v>291</v>
      </c>
      <c r="B1" s="207"/>
      <c r="C1" s="207"/>
      <c r="D1" s="207"/>
    </row>
    <row r="2" spans="1:4" ht="24" customHeight="1">
      <c r="A2" s="73" t="s">
        <v>41</v>
      </c>
      <c r="B2" s="73" t="s">
        <v>20</v>
      </c>
      <c r="C2" s="73" t="s">
        <v>93</v>
      </c>
      <c r="D2" s="73" t="s">
        <v>19</v>
      </c>
    </row>
    <row r="3" spans="1:4" ht="12.6" customHeight="1">
      <c r="A3" s="208" t="s">
        <v>29</v>
      </c>
      <c r="B3" s="209"/>
      <c r="C3" s="209"/>
      <c r="D3" s="210"/>
    </row>
    <row r="4" spans="1:4" ht="12.6" customHeight="1">
      <c r="A4" s="46" t="s">
        <v>164</v>
      </c>
      <c r="B4" s="59" t="s">
        <v>165</v>
      </c>
      <c r="C4" s="100">
        <v>0.95</v>
      </c>
      <c r="D4" s="100">
        <v>0.95</v>
      </c>
    </row>
    <row r="5" spans="1:4" ht="12.6" customHeight="1">
      <c r="A5" s="46" t="s">
        <v>154</v>
      </c>
      <c r="B5" s="59" t="s">
        <v>155</v>
      </c>
      <c r="C5" s="47">
        <v>2.2000000000000002</v>
      </c>
      <c r="D5" s="47">
        <v>2.2000000000000002</v>
      </c>
    </row>
    <row r="6" spans="1:4" ht="12.6" customHeight="1">
      <c r="A6" s="204" t="s">
        <v>94</v>
      </c>
      <c r="B6" s="205"/>
      <c r="C6" s="205"/>
      <c r="D6" s="206"/>
    </row>
    <row r="7" spans="1:4" ht="12.6" customHeight="1">
      <c r="A7" s="46" t="s">
        <v>182</v>
      </c>
      <c r="B7" s="59" t="s">
        <v>183</v>
      </c>
      <c r="C7" s="77">
        <v>0.45</v>
      </c>
      <c r="D7" s="77">
        <v>0.45</v>
      </c>
    </row>
    <row r="8" spans="1:4" ht="12.6" customHeight="1">
      <c r="A8" s="46" t="s">
        <v>282</v>
      </c>
      <c r="B8" s="59" t="s">
        <v>283</v>
      </c>
      <c r="C8" s="77">
        <v>0.78</v>
      </c>
      <c r="D8" s="77">
        <v>0.78</v>
      </c>
    </row>
    <row r="9" spans="1:4" ht="12.6" customHeight="1">
      <c r="A9" s="204" t="s">
        <v>83</v>
      </c>
      <c r="B9" s="205"/>
      <c r="C9" s="205"/>
      <c r="D9" s="206"/>
    </row>
    <row r="10" spans="1:4" ht="12.6" customHeight="1">
      <c r="A10" s="46" t="s">
        <v>170</v>
      </c>
      <c r="B10" s="59" t="s">
        <v>171</v>
      </c>
      <c r="C10" s="77">
        <v>4.5999999999999996</v>
      </c>
      <c r="D10" s="77">
        <v>4.5999999999999996</v>
      </c>
    </row>
    <row r="11" spans="1:4" ht="12.6" customHeight="1">
      <c r="A11" s="46" t="s">
        <v>158</v>
      </c>
      <c r="B11" s="59" t="s">
        <v>159</v>
      </c>
      <c r="C11" s="77">
        <v>0.57999999999999996</v>
      </c>
      <c r="D11" s="77">
        <v>0.57999999999999996</v>
      </c>
    </row>
    <row r="12" spans="1:4" ht="12.6" customHeight="1">
      <c r="A12" s="46" t="s">
        <v>96</v>
      </c>
      <c r="B12" s="59" t="s">
        <v>95</v>
      </c>
      <c r="C12" s="100">
        <v>7.2</v>
      </c>
      <c r="D12" s="100">
        <v>7.2</v>
      </c>
    </row>
    <row r="13" spans="1:4" ht="12.6" customHeight="1">
      <c r="A13" s="46" t="s">
        <v>178</v>
      </c>
      <c r="B13" s="59" t="s">
        <v>179</v>
      </c>
      <c r="C13" s="77">
        <v>0.71</v>
      </c>
      <c r="D13" s="77">
        <v>0.71</v>
      </c>
    </row>
    <row r="14" spans="1:4" ht="12.6" customHeight="1">
      <c r="A14" s="204" t="s">
        <v>84</v>
      </c>
      <c r="B14" s="205"/>
      <c r="C14" s="205"/>
      <c r="D14" s="206"/>
    </row>
    <row r="15" spans="1:4" ht="12.6" customHeight="1">
      <c r="A15" s="46" t="s">
        <v>273</v>
      </c>
      <c r="B15" s="59" t="s">
        <v>274</v>
      </c>
      <c r="C15" s="77">
        <v>19.989999999999998</v>
      </c>
      <c r="D15" s="77">
        <v>19.989999999999998</v>
      </c>
    </row>
    <row r="16" spans="1:4" ht="12.6" customHeight="1">
      <c r="A16" s="46" t="s">
        <v>97</v>
      </c>
      <c r="B16" s="59" t="s">
        <v>98</v>
      </c>
      <c r="C16" s="77">
        <v>5.67</v>
      </c>
      <c r="D16" s="77">
        <v>5.6</v>
      </c>
    </row>
    <row r="17" spans="1:4" ht="12.6" customHeight="1">
      <c r="A17" s="46" t="s">
        <v>111</v>
      </c>
      <c r="B17" s="59" t="s">
        <v>112</v>
      </c>
      <c r="C17" s="100">
        <v>1.91</v>
      </c>
      <c r="D17" s="100">
        <v>1.91</v>
      </c>
    </row>
    <row r="18" spans="1:4" ht="12.6" customHeight="1">
      <c r="A18" s="46" t="s">
        <v>150</v>
      </c>
      <c r="B18" s="59" t="s">
        <v>125</v>
      </c>
      <c r="C18" s="100">
        <v>2.2999999999999998</v>
      </c>
      <c r="D18" s="100">
        <v>2.2999999999999998</v>
      </c>
    </row>
    <row r="19" spans="1:4" ht="12.6" customHeight="1">
      <c r="A19" s="208" t="s">
        <v>31</v>
      </c>
      <c r="B19" s="209" t="s">
        <v>31</v>
      </c>
      <c r="C19" s="209"/>
      <c r="D19" s="210"/>
    </row>
    <row r="20" spans="1:4" ht="12.6" customHeight="1">
      <c r="A20" s="46" t="s">
        <v>215</v>
      </c>
      <c r="B20" s="59" t="s">
        <v>216</v>
      </c>
      <c r="C20" s="100">
        <v>102.01</v>
      </c>
      <c r="D20" s="100">
        <v>102.01</v>
      </c>
    </row>
    <row r="21" spans="1:4" ht="12.6" customHeight="1">
      <c r="A21" s="208" t="s">
        <v>85</v>
      </c>
      <c r="B21" s="209"/>
      <c r="C21" s="209"/>
      <c r="D21" s="210"/>
    </row>
    <row r="22" spans="1:4" ht="12.6" customHeight="1">
      <c r="A22" s="46" t="s">
        <v>278</v>
      </c>
      <c r="B22" s="59" t="s">
        <v>279</v>
      </c>
      <c r="C22" s="100">
        <v>10</v>
      </c>
      <c r="D22" s="100">
        <v>10</v>
      </c>
    </row>
    <row r="23" spans="1:4" ht="12.6" customHeight="1">
      <c r="A23" s="106" t="s">
        <v>284</v>
      </c>
      <c r="B23" s="107" t="s">
        <v>285</v>
      </c>
      <c r="C23" s="100">
        <v>5.99</v>
      </c>
      <c r="D23" s="100">
        <v>5.99</v>
      </c>
    </row>
    <row r="24" spans="1:4" ht="12.6" customHeight="1">
      <c r="A24" s="46" t="s">
        <v>201</v>
      </c>
      <c r="B24" s="59" t="s">
        <v>202</v>
      </c>
      <c r="C24" s="63">
        <v>9</v>
      </c>
      <c r="D24" s="63">
        <v>9</v>
      </c>
    </row>
    <row r="25" spans="1:4" ht="24" customHeight="1">
      <c r="A25" s="73" t="s">
        <v>41</v>
      </c>
      <c r="B25" s="73" t="s">
        <v>20</v>
      </c>
      <c r="C25" s="73" t="s">
        <v>93</v>
      </c>
      <c r="D25" s="73" t="s">
        <v>19</v>
      </c>
    </row>
    <row r="26" spans="1:4" ht="12.6" customHeight="1">
      <c r="A26" s="204" t="s">
        <v>29</v>
      </c>
      <c r="B26" s="205"/>
      <c r="C26" s="205"/>
      <c r="D26" s="206"/>
    </row>
    <row r="27" spans="1:4" ht="12.6" customHeight="1">
      <c r="A27" s="46" t="s">
        <v>204</v>
      </c>
      <c r="B27" s="59" t="s">
        <v>203</v>
      </c>
      <c r="C27" s="100">
        <v>0.2</v>
      </c>
      <c r="D27" s="100">
        <v>0.2</v>
      </c>
    </row>
    <row r="28" spans="1:4" ht="12.6" customHeight="1">
      <c r="A28" s="106" t="s">
        <v>280</v>
      </c>
      <c r="B28" s="107" t="s">
        <v>281</v>
      </c>
      <c r="C28" s="100">
        <v>1.05</v>
      </c>
      <c r="D28" s="100">
        <v>1.05</v>
      </c>
    </row>
    <row r="29" spans="1:4" ht="12.6" customHeight="1">
      <c r="A29" s="106" t="s">
        <v>271</v>
      </c>
      <c r="B29" s="107" t="s">
        <v>272</v>
      </c>
      <c r="C29" s="100">
        <v>0.09</v>
      </c>
      <c r="D29" s="100">
        <v>0.09</v>
      </c>
    </row>
    <row r="30" spans="1:4" ht="12.6" customHeight="1">
      <c r="A30" s="46" t="s">
        <v>257</v>
      </c>
      <c r="B30" s="59" t="s">
        <v>258</v>
      </c>
      <c r="C30" s="100">
        <v>1</v>
      </c>
      <c r="D30" s="100">
        <v>1</v>
      </c>
    </row>
    <row r="31" spans="1:4" ht="12.6" customHeight="1">
      <c r="A31" s="46" t="s">
        <v>172</v>
      </c>
      <c r="B31" s="59" t="s">
        <v>173</v>
      </c>
      <c r="C31" s="100">
        <v>1.01</v>
      </c>
      <c r="D31" s="100">
        <v>1.01</v>
      </c>
    </row>
    <row r="32" spans="1:4" ht="12.6" customHeight="1">
      <c r="A32" s="46" t="s">
        <v>253</v>
      </c>
      <c r="B32" s="59" t="s">
        <v>254</v>
      </c>
      <c r="C32" s="82">
        <v>0.85</v>
      </c>
      <c r="D32" s="77">
        <v>0.85</v>
      </c>
    </row>
    <row r="33" spans="1:4" ht="12.6" customHeight="1">
      <c r="A33" s="46" t="s">
        <v>124</v>
      </c>
      <c r="B33" s="59" t="s">
        <v>123</v>
      </c>
      <c r="C33" s="82">
        <v>1</v>
      </c>
      <c r="D33" s="82">
        <v>1</v>
      </c>
    </row>
    <row r="34" spans="1:4" ht="12.6" customHeight="1">
      <c r="A34" s="46" t="s">
        <v>239</v>
      </c>
      <c r="B34" s="59" t="s">
        <v>240</v>
      </c>
      <c r="C34" s="82">
        <v>1</v>
      </c>
      <c r="D34" s="90">
        <v>1</v>
      </c>
    </row>
    <row r="35" spans="1:4" ht="12.6" customHeight="1">
      <c r="A35" s="85" t="s">
        <v>217</v>
      </c>
      <c r="B35" s="86" t="s">
        <v>218</v>
      </c>
      <c r="C35" s="82">
        <v>1</v>
      </c>
      <c r="D35" s="82">
        <v>1</v>
      </c>
    </row>
    <row r="36" spans="1:4" ht="12.6" customHeight="1">
      <c r="A36" s="46" t="s">
        <v>187</v>
      </c>
      <c r="B36" s="59" t="s">
        <v>188</v>
      </c>
      <c r="C36" s="82">
        <v>0.75</v>
      </c>
      <c r="D36" s="82">
        <v>0.75</v>
      </c>
    </row>
    <row r="37" spans="1:4" ht="12.6" customHeight="1">
      <c r="A37" s="46" t="s">
        <v>145</v>
      </c>
      <c r="B37" s="59" t="s">
        <v>146</v>
      </c>
      <c r="C37" s="82">
        <v>1</v>
      </c>
      <c r="D37" s="82">
        <v>1</v>
      </c>
    </row>
    <row r="38" spans="1:4" ht="12.6" customHeight="1">
      <c r="A38" s="46" t="s">
        <v>99</v>
      </c>
      <c r="B38" s="59" t="s">
        <v>100</v>
      </c>
      <c r="C38" s="82">
        <v>0.94</v>
      </c>
      <c r="D38" s="82">
        <v>0.94</v>
      </c>
    </row>
    <row r="39" spans="1:4" ht="12.6" customHeight="1">
      <c r="A39" s="83" t="s">
        <v>209</v>
      </c>
      <c r="B39" s="84" t="s">
        <v>210</v>
      </c>
      <c r="C39" s="82">
        <v>1</v>
      </c>
      <c r="D39" s="82">
        <v>1</v>
      </c>
    </row>
    <row r="40" spans="1:4" ht="12.6" customHeight="1">
      <c r="A40" s="46" t="s">
        <v>236</v>
      </c>
      <c r="B40" s="59" t="s">
        <v>237</v>
      </c>
      <c r="C40" s="100">
        <v>0.11</v>
      </c>
      <c r="D40" s="100">
        <v>0.11</v>
      </c>
    </row>
    <row r="41" spans="1:4" ht="12.6" customHeight="1">
      <c r="A41" s="204" t="s">
        <v>94</v>
      </c>
      <c r="B41" s="205"/>
      <c r="C41" s="205"/>
      <c r="D41" s="206"/>
    </row>
    <row r="42" spans="1:4" ht="12.6" customHeight="1">
      <c r="A42" s="46" t="s">
        <v>226</v>
      </c>
      <c r="B42" s="59" t="s">
        <v>227</v>
      </c>
      <c r="C42" s="100">
        <v>0.82</v>
      </c>
      <c r="D42" s="100">
        <v>0.82</v>
      </c>
    </row>
    <row r="43" spans="1:4" ht="12.6" customHeight="1">
      <c r="A43" s="204" t="s">
        <v>153</v>
      </c>
      <c r="B43" s="205"/>
      <c r="C43" s="205"/>
      <c r="D43" s="206"/>
    </row>
    <row r="44" spans="1:4" ht="12.6" customHeight="1">
      <c r="A44" s="46" t="s">
        <v>152</v>
      </c>
      <c r="B44" s="59" t="s">
        <v>151</v>
      </c>
      <c r="C44" s="100">
        <v>0.69</v>
      </c>
      <c r="D44" s="100">
        <v>0.69</v>
      </c>
    </row>
    <row r="45" spans="1:4" ht="12.6" customHeight="1">
      <c r="A45" s="46" t="s">
        <v>256</v>
      </c>
      <c r="B45" s="59" t="s">
        <v>255</v>
      </c>
      <c r="C45" s="77">
        <v>1.26</v>
      </c>
      <c r="D45" s="77">
        <v>1.26</v>
      </c>
    </row>
    <row r="46" spans="1:4" ht="12.6" customHeight="1">
      <c r="A46" s="204" t="s">
        <v>84</v>
      </c>
      <c r="B46" s="205"/>
      <c r="C46" s="205"/>
      <c r="D46" s="206"/>
    </row>
    <row r="47" spans="1:4" ht="12.6" customHeight="1">
      <c r="A47" s="46" t="s">
        <v>88</v>
      </c>
      <c r="B47" s="59" t="s">
        <v>37</v>
      </c>
      <c r="C47" s="82">
        <v>1</v>
      </c>
      <c r="D47" s="82">
        <v>1</v>
      </c>
    </row>
    <row r="48" spans="1:4" ht="12.6" customHeight="1">
      <c r="A48" s="46" t="s">
        <v>266</v>
      </c>
      <c r="B48" s="59" t="s">
        <v>265</v>
      </c>
      <c r="C48" s="82">
        <v>2.86</v>
      </c>
      <c r="D48" s="82">
        <v>2.86</v>
      </c>
    </row>
    <row r="49" spans="1:4" ht="12.6" customHeight="1">
      <c r="A49" s="208" t="s">
        <v>31</v>
      </c>
      <c r="B49" s="209" t="s">
        <v>31</v>
      </c>
      <c r="C49" s="209"/>
      <c r="D49" s="210"/>
    </row>
    <row r="50" spans="1:4" ht="24" customHeight="1">
      <c r="A50" s="73" t="s">
        <v>41</v>
      </c>
      <c r="B50" s="73" t="s">
        <v>20</v>
      </c>
      <c r="C50" s="73" t="s">
        <v>93</v>
      </c>
      <c r="D50" s="73" t="s">
        <v>19</v>
      </c>
    </row>
    <row r="51" spans="1:4" ht="12.95" customHeight="1">
      <c r="A51" s="204" t="s">
        <v>29</v>
      </c>
      <c r="B51" s="205"/>
      <c r="C51" s="205"/>
      <c r="D51" s="206"/>
    </row>
    <row r="52" spans="1:4" ht="12.95" customHeight="1">
      <c r="A52" s="106" t="s">
        <v>263</v>
      </c>
      <c r="B52" s="107" t="s">
        <v>264</v>
      </c>
      <c r="C52" s="77">
        <v>1</v>
      </c>
      <c r="D52" s="77">
        <v>1</v>
      </c>
    </row>
    <row r="53" spans="1:4" ht="12.95" customHeight="1">
      <c r="A53" s="204" t="s">
        <v>84</v>
      </c>
      <c r="B53" s="205"/>
      <c r="C53" s="205"/>
      <c r="D53" s="206"/>
    </row>
    <row r="54" spans="1:4" ht="12.95" customHeight="1">
      <c r="A54" s="93" t="s">
        <v>147</v>
      </c>
      <c r="B54" s="94" t="s">
        <v>148</v>
      </c>
      <c r="C54" s="90">
        <v>1.36</v>
      </c>
      <c r="D54" s="100">
        <v>1.36</v>
      </c>
    </row>
    <row r="55" spans="1:4" ht="12.95" customHeight="1">
      <c r="A55" s="93" t="s">
        <v>101</v>
      </c>
      <c r="B55" s="94" t="s">
        <v>102</v>
      </c>
      <c r="C55" s="90">
        <v>1.1499999999999999</v>
      </c>
      <c r="D55" s="100">
        <v>1.1499999999999999</v>
      </c>
    </row>
  </sheetData>
  <mergeCells count="14">
    <mergeCell ref="A53:D53"/>
    <mergeCell ref="A51:D51"/>
    <mergeCell ref="A41:D41"/>
    <mergeCell ref="A1:D1"/>
    <mergeCell ref="A3:D3"/>
    <mergeCell ref="A21:D21"/>
    <mergeCell ref="A26:D26"/>
    <mergeCell ref="A19:D19"/>
    <mergeCell ref="A14:D14"/>
    <mergeCell ref="A9:D9"/>
    <mergeCell ref="A43:D43"/>
    <mergeCell ref="A46:D46"/>
    <mergeCell ref="A6:D6"/>
    <mergeCell ref="A49:D4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7"/>
  <sheetViews>
    <sheetView workbookViewId="0">
      <selection activeCell="C20" sqref="C20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11" t="s">
        <v>0</v>
      </c>
      <c r="C1" s="211"/>
      <c r="D1" s="211"/>
      <c r="E1" s="211"/>
      <c r="F1" s="128"/>
      <c r="H1" s="129"/>
      <c r="I1" s="129"/>
    </row>
    <row r="2" spans="1:9" ht="18">
      <c r="B2" s="211" t="s">
        <v>296</v>
      </c>
      <c r="C2" s="211"/>
      <c r="D2" s="211"/>
      <c r="E2" s="211"/>
      <c r="F2" s="211"/>
      <c r="H2" s="129"/>
      <c r="I2" s="129"/>
    </row>
    <row r="3" spans="1:9" ht="18">
      <c r="B3" s="127" t="s">
        <v>297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 ht="18">
      <c r="B5" s="127"/>
      <c r="C5" s="130"/>
      <c r="D5" s="131"/>
      <c r="E5" s="128"/>
      <c r="F5" s="128"/>
      <c r="H5" s="129"/>
      <c r="I5" s="129"/>
    </row>
    <row r="6" spans="1:9" ht="18.75">
      <c r="A6" s="110"/>
      <c r="B6" s="132" t="s">
        <v>298</v>
      </c>
      <c r="C6" s="133"/>
      <c r="D6" s="134"/>
      <c r="E6" s="135"/>
      <c r="F6" s="136"/>
    </row>
    <row r="7" spans="1:9" ht="31.5">
      <c r="A7" s="110"/>
      <c r="B7" s="137" t="s">
        <v>41</v>
      </c>
      <c r="C7" s="138" t="s">
        <v>20</v>
      </c>
      <c r="D7" s="139" t="s">
        <v>299</v>
      </c>
      <c r="E7" s="140" t="s">
        <v>300</v>
      </c>
      <c r="F7" s="140" t="s">
        <v>301</v>
      </c>
    </row>
    <row r="8" spans="1:9">
      <c r="A8" s="110"/>
      <c r="B8" s="212" t="s">
        <v>29</v>
      </c>
      <c r="C8" s="213"/>
      <c r="D8" s="213"/>
      <c r="E8" s="213"/>
      <c r="F8" s="214"/>
    </row>
    <row r="9" spans="1:9" ht="17.100000000000001" customHeight="1">
      <c r="A9" s="141"/>
      <c r="B9" s="142" t="s">
        <v>302</v>
      </c>
      <c r="C9" s="142" t="s">
        <v>268</v>
      </c>
      <c r="D9" s="143">
        <v>3</v>
      </c>
      <c r="E9" s="142">
        <v>249452</v>
      </c>
      <c r="F9" s="142">
        <v>997808</v>
      </c>
    </row>
    <row r="10" spans="1:9">
      <c r="A10" s="141"/>
      <c r="B10" s="144" t="s">
        <v>303</v>
      </c>
      <c r="C10" s="145"/>
      <c r="D10" s="143">
        <f>SUM(D9)</f>
        <v>3</v>
      </c>
      <c r="E10" s="142">
        <f>SUM(E9)</f>
        <v>249452</v>
      </c>
      <c r="F10" s="142">
        <f>SUM(F9)</f>
        <v>997808</v>
      </c>
    </row>
    <row r="11" spans="1:9">
      <c r="A11" s="141"/>
      <c r="B11" s="215" t="s">
        <v>40</v>
      </c>
      <c r="C11" s="216"/>
      <c r="D11" s="143">
        <f>D10</f>
        <v>3</v>
      </c>
      <c r="E11" s="142">
        <f>E10</f>
        <v>249452</v>
      </c>
      <c r="F11" s="142">
        <f>F10</f>
        <v>997808</v>
      </c>
    </row>
    <row r="12" spans="1:9">
      <c r="A12" s="146"/>
      <c r="B12" s="146"/>
      <c r="C12" s="141"/>
    </row>
    <row r="13" spans="1:9">
      <c r="A13" s="146"/>
      <c r="B13" s="146"/>
      <c r="C13" s="141"/>
    </row>
    <row r="14" spans="1:9">
      <c r="A14" s="146"/>
      <c r="B14" s="146"/>
      <c r="C14" s="141"/>
    </row>
    <row r="15" spans="1:9">
      <c r="A15" s="146"/>
      <c r="B15" s="146"/>
      <c r="C15" s="141"/>
    </row>
    <row r="16" spans="1:9">
      <c r="A16" s="146"/>
      <c r="B16" s="146"/>
      <c r="C16" s="141"/>
    </row>
    <row r="17" spans="1:3">
      <c r="A17" s="146"/>
      <c r="B17" s="146"/>
      <c r="C17" s="141"/>
    </row>
  </sheetData>
  <mergeCells count="4">
    <mergeCell ref="B1:E1"/>
    <mergeCell ref="B2:F2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topLeftCell="A4" zoomScale="120" zoomScaleNormal="120" workbookViewId="0">
      <selection activeCell="A27" sqref="A27:XFD2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61" t="s">
        <v>0</v>
      </c>
      <c r="C1" s="262"/>
      <c r="D1" s="263"/>
      <c r="E1" s="6"/>
      <c r="F1" s="10"/>
      <c r="G1" s="10"/>
      <c r="H1" s="10"/>
      <c r="I1" s="10"/>
    </row>
    <row r="2" spans="2:9" ht="10.5" customHeight="1">
      <c r="B2" s="264"/>
      <c r="C2" s="265"/>
      <c r="D2" s="266"/>
      <c r="E2" s="6"/>
      <c r="F2" s="10"/>
      <c r="G2" s="10"/>
      <c r="H2" s="10"/>
      <c r="I2" s="10"/>
    </row>
    <row r="3" spans="2:9" ht="18" customHeight="1">
      <c r="B3" s="97" t="s">
        <v>290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268" t="s">
        <v>292</v>
      </c>
      <c r="C6" s="269"/>
      <c r="D6" s="269"/>
      <c r="E6" s="269"/>
      <c r="F6" s="269"/>
      <c r="G6" s="269"/>
      <c r="H6" s="269"/>
      <c r="I6" s="270"/>
    </row>
    <row r="7" spans="2:9" ht="30.75" customHeight="1">
      <c r="B7" s="116" t="s">
        <v>15</v>
      </c>
      <c r="C7" s="117" t="s">
        <v>20</v>
      </c>
      <c r="D7" s="117" t="s">
        <v>22</v>
      </c>
      <c r="E7" s="117" t="s">
        <v>23</v>
      </c>
      <c r="F7" s="117" t="s">
        <v>24</v>
      </c>
      <c r="G7" s="118" t="s">
        <v>28</v>
      </c>
      <c r="H7" s="118" t="s">
        <v>18</v>
      </c>
      <c r="I7" s="119" t="s">
        <v>7</v>
      </c>
    </row>
    <row r="8" spans="2:9" ht="18" customHeight="1">
      <c r="B8" s="255" t="s">
        <v>29</v>
      </c>
      <c r="C8" s="256"/>
      <c r="D8" s="256"/>
      <c r="E8" s="256"/>
      <c r="F8" s="256"/>
      <c r="G8" s="256"/>
      <c r="H8" s="256"/>
      <c r="I8" s="257"/>
    </row>
    <row r="9" spans="2:9" ht="18" customHeight="1">
      <c r="B9" s="120" t="s">
        <v>44</v>
      </c>
      <c r="C9" s="121" t="s">
        <v>238</v>
      </c>
      <c r="D9" s="122">
        <v>0.15</v>
      </c>
      <c r="E9" s="122">
        <v>0.15</v>
      </c>
      <c r="F9" s="122">
        <v>0.15</v>
      </c>
      <c r="G9" s="105">
        <v>3</v>
      </c>
      <c r="H9" s="105">
        <v>23078144</v>
      </c>
      <c r="I9" s="105">
        <v>3461721.6</v>
      </c>
    </row>
    <row r="10" spans="2:9" ht="18" customHeight="1">
      <c r="B10" s="123" t="s">
        <v>286</v>
      </c>
      <c r="C10" s="235"/>
      <c r="D10" s="231"/>
      <c r="E10" s="231"/>
      <c r="F10" s="230"/>
      <c r="G10" s="124">
        <f>SUM(G9:G9)</f>
        <v>3</v>
      </c>
      <c r="H10" s="124">
        <f>SUM(H9:H9)</f>
        <v>23078144</v>
      </c>
      <c r="I10" s="124">
        <f>SUM(I9:I9)</f>
        <v>3461721.6</v>
      </c>
    </row>
    <row r="11" spans="2:9" ht="18" customHeight="1">
      <c r="B11" s="125" t="s">
        <v>287</v>
      </c>
      <c r="C11" s="258"/>
      <c r="D11" s="259"/>
      <c r="E11" s="259"/>
      <c r="F11" s="260"/>
      <c r="G11" s="126">
        <f>G10</f>
        <v>3</v>
      </c>
      <c r="H11" s="126">
        <f t="shared" ref="H11:I11" si="0">H10</f>
        <v>23078144</v>
      </c>
      <c r="I11" s="126">
        <f t="shared" si="0"/>
        <v>3461721.6</v>
      </c>
    </row>
    <row r="12" spans="2:9" ht="18" customHeight="1">
      <c r="B12" s="97"/>
      <c r="C12" s="6"/>
      <c r="D12" s="6"/>
      <c r="E12" s="6"/>
      <c r="F12" s="6"/>
      <c r="G12" s="6"/>
      <c r="H12" s="6"/>
      <c r="I12" s="6"/>
    </row>
    <row r="13" spans="2:9" ht="18" customHeight="1">
      <c r="B13" s="248" t="s">
        <v>116</v>
      </c>
      <c r="C13" s="249"/>
      <c r="D13" s="249"/>
      <c r="E13" s="249"/>
      <c r="F13" s="249"/>
      <c r="G13" s="249"/>
      <c r="H13" s="249"/>
      <c r="I13" s="249"/>
    </row>
    <row r="14" spans="2:9" ht="18" customHeight="1">
      <c r="B14" s="267" t="s">
        <v>15</v>
      </c>
      <c r="C14" s="251"/>
      <c r="D14" s="252"/>
      <c r="E14" s="267" t="s">
        <v>20</v>
      </c>
      <c r="F14" s="252"/>
      <c r="G14" s="250" t="s">
        <v>45</v>
      </c>
      <c r="H14" s="251"/>
      <c r="I14" s="252"/>
    </row>
    <row r="15" spans="2:9" ht="12.95" customHeight="1">
      <c r="B15" s="240" t="s">
        <v>29</v>
      </c>
      <c r="C15" s="194"/>
      <c r="D15" s="194"/>
      <c r="E15" s="194"/>
      <c r="F15" s="194"/>
      <c r="G15" s="194"/>
      <c r="H15" s="194"/>
      <c r="I15" s="241"/>
    </row>
    <row r="16" spans="2:9" ht="12.95" customHeight="1">
      <c r="B16" s="233" t="s">
        <v>243</v>
      </c>
      <c r="C16" s="254"/>
      <c r="D16" s="234"/>
      <c r="E16" s="235" t="s">
        <v>244</v>
      </c>
      <c r="F16" s="236"/>
      <c r="G16" s="235" t="s">
        <v>72</v>
      </c>
      <c r="H16" s="253"/>
      <c r="I16" s="236"/>
    </row>
    <row r="17" spans="2:9" ht="12.95" customHeight="1">
      <c r="B17" s="244" t="s">
        <v>186</v>
      </c>
      <c r="C17" s="227"/>
      <c r="D17" s="245"/>
      <c r="E17" s="246" t="s">
        <v>185</v>
      </c>
      <c r="F17" s="247"/>
      <c r="G17" s="246">
        <v>3</v>
      </c>
      <c r="H17" s="231"/>
      <c r="I17" s="247"/>
    </row>
    <row r="18" spans="2:9" ht="12.95" customHeight="1">
      <c r="B18" s="240" t="s">
        <v>84</v>
      </c>
      <c r="C18" s="194"/>
      <c r="D18" s="194"/>
      <c r="E18" s="194"/>
      <c r="F18" s="194"/>
      <c r="G18" s="194"/>
      <c r="H18" s="194"/>
      <c r="I18" s="241"/>
    </row>
    <row r="19" spans="2:9" ht="12.95" customHeight="1">
      <c r="B19" s="242" t="s">
        <v>245</v>
      </c>
      <c r="C19" s="227"/>
      <c r="D19" s="228"/>
      <c r="E19" s="243" t="s">
        <v>246</v>
      </c>
      <c r="F19" s="230"/>
      <c r="G19" s="243">
        <v>2.8</v>
      </c>
      <c r="H19" s="231"/>
      <c r="I19" s="230"/>
    </row>
    <row r="20" spans="2:9" ht="12.95" customHeight="1">
      <c r="B20" s="237" t="s">
        <v>73</v>
      </c>
      <c r="C20" s="238"/>
      <c r="D20" s="238"/>
      <c r="E20" s="238"/>
      <c r="F20" s="238"/>
      <c r="G20" s="238"/>
      <c r="H20" s="238"/>
      <c r="I20" s="239"/>
    </row>
    <row r="21" spans="2:9" ht="12.95" customHeight="1">
      <c r="B21" s="233" t="s">
        <v>105</v>
      </c>
      <c r="C21" s="227"/>
      <c r="D21" s="234"/>
      <c r="E21" s="235" t="s">
        <v>106</v>
      </c>
      <c r="F21" s="236"/>
      <c r="G21" s="235">
        <v>9.0500000000000007</v>
      </c>
      <c r="H21" s="231"/>
      <c r="I21" s="236"/>
    </row>
    <row r="22" spans="2:9" ht="12.95" customHeight="1">
      <c r="B22" s="233" t="s">
        <v>259</v>
      </c>
      <c r="C22" s="227"/>
      <c r="D22" s="234"/>
      <c r="E22" s="235" t="s">
        <v>260</v>
      </c>
      <c r="F22" s="236"/>
      <c r="G22" s="235">
        <v>10</v>
      </c>
      <c r="H22" s="231"/>
      <c r="I22" s="236"/>
    </row>
    <row r="23" spans="2:9" ht="12.95" customHeight="1">
      <c r="B23" s="233" t="s">
        <v>104</v>
      </c>
      <c r="C23" s="227"/>
      <c r="D23" s="234"/>
      <c r="E23" s="235" t="s">
        <v>103</v>
      </c>
      <c r="F23" s="236"/>
      <c r="G23" s="235">
        <v>1</v>
      </c>
      <c r="H23" s="231"/>
      <c r="I23" s="236"/>
    </row>
    <row r="24" spans="2:9" ht="12.95" customHeight="1">
      <c r="B24" s="217" t="s">
        <v>109</v>
      </c>
      <c r="C24" s="218"/>
      <c r="D24" s="219"/>
      <c r="E24" s="220" t="s">
        <v>110</v>
      </c>
      <c r="F24" s="221"/>
      <c r="G24" s="220">
        <v>1</v>
      </c>
      <c r="H24" s="222"/>
      <c r="I24" s="221"/>
    </row>
    <row r="25" spans="2:9" ht="12.95" customHeight="1">
      <c r="B25" s="217" t="s">
        <v>126</v>
      </c>
      <c r="C25" s="218"/>
      <c r="D25" s="219"/>
      <c r="E25" s="220" t="s">
        <v>127</v>
      </c>
      <c r="F25" s="221"/>
      <c r="G25" s="220" t="s">
        <v>72</v>
      </c>
      <c r="H25" s="222"/>
      <c r="I25" s="221"/>
    </row>
    <row r="26" spans="2:9" ht="12.95" customHeight="1">
      <c r="B26" s="223" t="s">
        <v>94</v>
      </c>
      <c r="C26" s="224"/>
      <c r="D26" s="224"/>
      <c r="E26" s="224"/>
      <c r="F26" s="224"/>
      <c r="G26" s="224"/>
      <c r="H26" s="224"/>
      <c r="I26" s="225"/>
    </row>
    <row r="27" spans="2:9" ht="12.95" customHeight="1">
      <c r="B27" s="226" t="s">
        <v>241</v>
      </c>
      <c r="C27" s="227"/>
      <c r="D27" s="228"/>
      <c r="E27" s="229" t="s">
        <v>242</v>
      </c>
      <c r="F27" s="230"/>
      <c r="G27" s="229" t="s">
        <v>72</v>
      </c>
      <c r="H27" s="231"/>
      <c r="I27" s="230"/>
    </row>
    <row r="28" spans="2:9" ht="12.95" customHeight="1">
      <c r="B28" s="226" t="s">
        <v>206</v>
      </c>
      <c r="C28" s="227"/>
      <c r="D28" s="228"/>
      <c r="E28" s="229" t="s">
        <v>205</v>
      </c>
      <c r="F28" s="230"/>
      <c r="G28" s="229">
        <v>0.5</v>
      </c>
      <c r="H28" s="231"/>
      <c r="I28" s="230"/>
    </row>
    <row r="29" spans="2:9" ht="12.95" customHeight="1">
      <c r="B29" s="217" t="s">
        <v>211</v>
      </c>
      <c r="C29" s="218"/>
      <c r="D29" s="219"/>
      <c r="E29" s="232" t="s">
        <v>212</v>
      </c>
      <c r="F29" s="232"/>
      <c r="G29" s="220" t="s">
        <v>72</v>
      </c>
      <c r="H29" s="222"/>
      <c r="I29" s="221"/>
    </row>
    <row r="30" spans="2:9" ht="12.95" customHeight="1">
      <c r="B30" s="217" t="s">
        <v>108</v>
      </c>
      <c r="C30" s="218"/>
      <c r="D30" s="219"/>
      <c r="E30" s="220" t="s">
        <v>107</v>
      </c>
      <c r="F30" s="221"/>
      <c r="G30" s="220" t="s">
        <v>72</v>
      </c>
      <c r="H30" s="222"/>
      <c r="I30" s="221"/>
    </row>
    <row r="31" spans="2:9" ht="25.5" customHeight="1"/>
    <row r="32" spans="2:9" ht="22.5"/>
  </sheetData>
  <mergeCells count="49">
    <mergeCell ref="B8:I8"/>
    <mergeCell ref="C10:F10"/>
    <mergeCell ref="C11:F11"/>
    <mergeCell ref="B1:D2"/>
    <mergeCell ref="B14:D14"/>
    <mergeCell ref="E14:F14"/>
    <mergeCell ref="B6:I6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30:D30"/>
    <mergeCell ref="E30:F30"/>
    <mergeCell ref="G30:I30"/>
    <mergeCell ref="B26:I26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1" t="s">
        <v>0</v>
      </c>
      <c r="C1" s="271"/>
      <c r="D1" s="5"/>
      <c r="E1" s="5"/>
      <c r="F1" s="5"/>
    </row>
    <row r="2" spans="1:6" ht="27.95" customHeight="1">
      <c r="A2" s="4"/>
      <c r="B2" s="272" t="s">
        <v>290</v>
      </c>
      <c r="C2" s="272"/>
      <c r="D2" s="272"/>
      <c r="E2" s="272"/>
      <c r="F2" s="272"/>
    </row>
    <row r="3" spans="1:6" ht="42.75" customHeight="1">
      <c r="B3" s="268" t="s">
        <v>46</v>
      </c>
      <c r="C3" s="269"/>
      <c r="D3" s="269"/>
      <c r="E3" s="269"/>
      <c r="F3" s="26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2" t="s">
        <v>76</v>
      </c>
      <c r="C11" s="103" t="s">
        <v>51</v>
      </c>
      <c r="D11" s="104" t="s">
        <v>81</v>
      </c>
      <c r="E11" s="108">
        <v>951110</v>
      </c>
      <c r="F11" s="16" t="s">
        <v>54</v>
      </c>
    </row>
    <row r="12" spans="1:6" ht="20.100000000000001" customHeight="1">
      <c r="B12" s="102" t="s">
        <v>77</v>
      </c>
      <c r="C12" s="103" t="s">
        <v>56</v>
      </c>
      <c r="D12" s="104" t="s">
        <v>117</v>
      </c>
      <c r="E12" s="108">
        <v>511000</v>
      </c>
      <c r="F12" s="114"/>
    </row>
    <row r="13" spans="1:6" ht="20.100000000000001" customHeight="1">
      <c r="B13" s="102" t="s">
        <v>76</v>
      </c>
      <c r="C13" s="103" t="s">
        <v>56</v>
      </c>
      <c r="D13" s="104" t="s">
        <v>79</v>
      </c>
      <c r="E13" s="105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130</v>
      </c>
      <c r="C16" s="17" t="s">
        <v>51</v>
      </c>
      <c r="D16" s="15" t="s">
        <v>132</v>
      </c>
      <c r="E16" s="14" t="s">
        <v>54</v>
      </c>
      <c r="F16" s="16" t="s">
        <v>54</v>
      </c>
    </row>
    <row r="17" spans="2:6" ht="20.100000000000001" customHeight="1">
      <c r="B17" s="11" t="s">
        <v>131</v>
      </c>
      <c r="C17" s="17" t="s">
        <v>56</v>
      </c>
      <c r="D17" s="15" t="s">
        <v>133</v>
      </c>
      <c r="E17" s="14" t="s">
        <v>54</v>
      </c>
      <c r="F17" s="16" t="s">
        <v>54</v>
      </c>
    </row>
    <row r="18" spans="2:6" ht="20.100000000000001" customHeight="1">
      <c r="B18" s="11" t="s">
        <v>130</v>
      </c>
      <c r="C18" s="17" t="s">
        <v>56</v>
      </c>
      <c r="D18" s="15" t="s">
        <v>134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2026-06-10T10:32:31Z</cp:lastPrinted>
  <dcterms:created xsi:type="dcterms:W3CDTF">2024-09-12T06:50:39Z</dcterms:created>
  <dcterms:modified xsi:type="dcterms:W3CDTF">2026-06-10T11:06:57Z</dcterms:modified>
</cp:coreProperties>
</file>